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autoCompressPictures="0"/>
  <xr:revisionPtr revIDLastSave="0" documentId="13_ncr:1_{DF70CA24-2244-4630-9A07-06B0AB199D16}" xr6:coauthVersionLast="47" xr6:coauthVersionMax="47" xr10:uidLastSave="{00000000-0000-0000-0000-000000000000}"/>
  <bookViews>
    <workbookView xWindow="-120" yWindow="-120" windowWidth="20730" windowHeight="11160" tabRatio="788" xr2:uid="{00000000-000D-0000-FFFF-FFFF00000000}"/>
  </bookViews>
  <sheets>
    <sheet name="Kalendár" sheetId="14" r:id="rId1"/>
  </sheets>
  <definedNames>
    <definedName name="Dni">{0,1,2,3,4,5,6}</definedName>
    <definedName name="DniVTýždni">{"PONDELOK","UTOROK","STREDA","ŠTVRTOK","PIATOK","SOBOTA","NEDEĽA"}</definedName>
    <definedName name="HodnotaZačiatkuTýždňa">IF(ZačiatokTýždňa="PONDELOK",2,1)</definedName>
    <definedName name="Kalendár10Mesiac">Kalendár!$C$127</definedName>
    <definedName name="Kalendár10MesiacMožnosť">MATCH(Kalendár10Mesiac,Mesiace,0)</definedName>
    <definedName name="Kalendár10Rok">Kalendár!$B$127</definedName>
    <definedName name="Kalendár11Mesiac">Kalendár!$C$141</definedName>
    <definedName name="Kalendár11MesiacMožnosť">MATCH(Kalendár11Mesiac,Mesiace,0)</definedName>
    <definedName name="Kalendár11Rok">Kalendár!$B$141</definedName>
    <definedName name="Kalendár12Mesiac">Kalendár!$C$155</definedName>
    <definedName name="Kalendár12MesiacMožnosť">MATCH(Kalendár12Mesiac,Mesiace,0)</definedName>
    <definedName name="Kalendár12Rok">Kalendár!$B$155</definedName>
    <definedName name="Kalendár1Mesiac">Kalendár!$C$1</definedName>
    <definedName name="Kalendár1MesiacMožnosť">MATCH(Kalendár1Mesiac,Mesiace,0)</definedName>
    <definedName name="Kalendár1Rok">Kalendár!$B$1</definedName>
    <definedName name="Kalendár2Mesiac">Kalendár!$C$15</definedName>
    <definedName name="Kalendár2MesiacMožnosť">MATCH(Kalendár2Mesiac,Mesiace,0)</definedName>
    <definedName name="Kalendár2Rok">Kalendár!$B$15</definedName>
    <definedName name="Kalendár3Mesiac">Kalendár!$C$29</definedName>
    <definedName name="Kalendár3MesiacMožnosť">MATCH(Kalendár3Mesiac,Mesiace,0)</definedName>
    <definedName name="Kalendár3Rok">Kalendár!$B$29</definedName>
    <definedName name="Kalendár4Mesiac">Kalendár!$C$43</definedName>
    <definedName name="Kalendár4MesiacMožnosť">MATCH(Kalendár4Mesiac,Mesiace,0)</definedName>
    <definedName name="Kalendár4Rok">Kalendár!$B$43</definedName>
    <definedName name="Kalendár5Mesiac">Kalendár!$C$57</definedName>
    <definedName name="Kalendár5MesiacMožnosť">MATCH(Kalendár5Mesiac,Mesiace,0)</definedName>
    <definedName name="Kalendár5Rok">Kalendár!$B$57</definedName>
    <definedName name="Kalendár6Mesiac">Kalendár!$C$71</definedName>
    <definedName name="Kalendár6MesiacMožnosť">MATCH(Kalendár6Mesiac,Mesiace,0)</definedName>
    <definedName name="Kalendár6Rok">Kalendár!$B$71</definedName>
    <definedName name="Kalendár7Mesiac">Kalendár!$C$85</definedName>
    <definedName name="Kalendár7MesiacMožnosť">MATCH(Kalendár7Mesiac,Mesiace,0)</definedName>
    <definedName name="Kalendár7Rok">Kalendár!$B$85</definedName>
    <definedName name="Kalendár8Mesiac">Kalendár!$C$99</definedName>
    <definedName name="Kalendár8MesiacMožnosť">MATCH(Kalendár8Mesiac,Mesiace,0)</definedName>
    <definedName name="Kalendár8Rok">Kalendár!$B$99</definedName>
    <definedName name="Kalendár9Mesiac">Kalendár!$C$113</definedName>
    <definedName name="Kalendár9MesiacMožnosť">MATCH(Kalendár9Mesiac,Mesiace,0)</definedName>
    <definedName name="Kalendár9Rok">Kalendár!$B$113</definedName>
    <definedName name="Mesiace">{"január","február","marec","apríl","máj","jún","júl","august","september","október","november","december"}</definedName>
    <definedName name="MožnosťDňaVTýždni">MATCH(ZačiatokTýždňa,DniVTýždni,0)+10</definedName>
    <definedName name="_xlnm.Print_Area" localSheetId="0">Kalendár!$B$1:$I$168</definedName>
    <definedName name="OblasťNadpisuStĺpca1..H12.1">Kalendár!$B$2</definedName>
    <definedName name="OblasťNadpisuStĺpca10..H54.1">Kalendár!$B$44</definedName>
    <definedName name="OblasťNadpisuStĺpca11..C56.1">Kalendár!$B$44</definedName>
    <definedName name="OblasťNadpisuStĺpca12..D56.1">Kalendár!$D$55</definedName>
    <definedName name="OblasťNadpisuStĺpca13..H68.1">Kalendár!$B$58</definedName>
    <definedName name="OblasťNadpisuStĺpca14..C70.1">Kalendár!$B$58</definedName>
    <definedName name="OblasťNadpisuStĺpca15..D70.1">Kalendár!$D$69</definedName>
    <definedName name="OblasťNadpisuStĺpca16..H82.1">Kalendár!$B$72</definedName>
    <definedName name="OblasťNadpisuStĺpca17..C84.1">Kalendár!$B$72</definedName>
    <definedName name="OblasťNadpisuStĺpca18..D84.1">Kalendár!$D$83</definedName>
    <definedName name="OblasťNadpisuStĺpca19..H96.1">Kalendár!$B$86</definedName>
    <definedName name="OblasťNadpisuStĺpca2..C14.1">Kalendár!$B$2</definedName>
    <definedName name="OblasťNadpisuStĺpca20..C98.1">Kalendár!$B$86</definedName>
    <definedName name="OblasťNadpisuStĺpca21..D98.1">Kalendár!$D$97</definedName>
    <definedName name="OblasťNadpisuStĺpca22..H110.1">Kalendár!$B$100</definedName>
    <definedName name="OblasťNadpisuStĺpca23..C112.1">Kalendár!$B$100</definedName>
    <definedName name="OblasťNadpisuStĺpca24..D112.1">Kalendár!$D$111</definedName>
    <definedName name="OblasťNadpisuStĺpca25..H124.1">Kalendár!$B$114</definedName>
    <definedName name="OblasťNadpisuStĺpca26..C126.1">Kalendár!$B$114</definedName>
    <definedName name="OblasťNadpisuStĺpca27..D126.1">Kalendár!$D$125</definedName>
    <definedName name="OblasťNadpisuStĺpca28..H138.1">Kalendár!$B$128</definedName>
    <definedName name="OblasťNadpisuStĺpca29..C140.1">Kalendár!$B$128</definedName>
    <definedName name="OblasťNadpisuStĺpca3..D14.1">Kalendár!$D$13</definedName>
    <definedName name="OblasťNadpisuStĺpca30..D140.1">Kalendár!$D$139</definedName>
    <definedName name="OblasťNadpisuStĺpca31..H152.1">Kalendár!$B$142</definedName>
    <definedName name="OblasťNadpisuStĺpca32..C154.1">Kalendár!$B$142</definedName>
    <definedName name="OblasťNadpisuStĺpca33..D154.1">Kalendár!$D$153</definedName>
    <definedName name="OblasťNadpisuStĺpca34..H166.1">Kalendár!$B$156</definedName>
    <definedName name="OblasťNadpisuStĺpca35..C168.1">Kalendár!$B$156</definedName>
    <definedName name="OblasťNadpisuStĺpca36..D168.1">Kalendár!$D$167</definedName>
    <definedName name="OblasťNadpisuStĺpca4..H26.1">Kalendár!$B$16</definedName>
    <definedName name="OblasťNadpisuStĺpca5..C28.1">Kalendár!$B$16</definedName>
    <definedName name="OblasťNadpisuStĺpca6..D28.1">Kalendár!$D$27</definedName>
    <definedName name="OblasťNadpisuStĺpca7..H40.1">Kalendár!$B$30</definedName>
    <definedName name="OblasťNadpisuStĺpca8..C42.1">Kalendár!$B$30</definedName>
    <definedName name="OblasťNadpisuStĺpca9..D42.1">Kalendár!$D$41</definedName>
    <definedName name="ZačiatokTýždňa">Kalendár!$B$2</definedName>
  </definedNames>
  <calcPr calcId="181029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<sst xmlns="http://schemas.openxmlformats.org/spreadsheetml/2006/main" count="93" uniqueCount="57">
  <si>
    <t>PONDELOK</t>
  </si>
  <si>
    <t>Poznámky:</t>
  </si>
  <si>
    <t>január</t>
  </si>
  <si>
    <t>Ikreny, Gyor - juniorky/ženy - halový turnaj</t>
  </si>
  <si>
    <t>Sportpark Rybníček, Salašská 2182, Staré Město, U11 Coachball 2014 a mladší</t>
  </si>
  <si>
    <t>Sportpark Rybníček, Salašská 2182, Staré Město, U10 Teeball/U8 2015 a mladší</t>
  </si>
  <si>
    <t>U10 ročníky 2015 a mladší, SOŠ elektrotechnická Trnava</t>
  </si>
  <si>
    <t>Hala TJ Lokomotivy Břeclav, Veslařská 1a, U11 Coachball 2014 a mladší</t>
  </si>
  <si>
    <t>SOŠ elektrotechnická Trnava, U12 ročníky 2013 a mladší</t>
  </si>
  <si>
    <t>U13 Břeclav</t>
  </si>
  <si>
    <t>Apollo Cup Indoor Bratislava - ženy, U16 Brno</t>
  </si>
  <si>
    <t>Apollo Cup Indoor Bratislava - ženy, U13 Kunovice</t>
  </si>
  <si>
    <t>Euroliga Trnava - ženy</t>
  </si>
  <si>
    <t>OLDSTARS CUP - slowpitch</t>
  </si>
  <si>
    <t>PVP "B" Holandsko, Entscheden, Holandsko - ženy/juniorky</t>
  </si>
  <si>
    <t>ME ženy PRAHA - ženy/juniorky</t>
  </si>
  <si>
    <t>ME ženy PRAHA - ženy/juniorky, ČL - KAD U16 6.kolo, Trnava</t>
  </si>
  <si>
    <t>ČL - KAD U16 6.kolo, Trnava</t>
  </si>
  <si>
    <t>Finálový turnaj - kadetky</t>
  </si>
  <si>
    <t>Euroliga FINALE, Zagreb - ženy</t>
  </si>
  <si>
    <t>finale SK LIGA, Trnava - ženy</t>
  </si>
  <si>
    <t>PVP "B" Holandsko, Entscheden, Holandsko - ženy/juniorky, Rýrcoul Mladé Buky - slowpitch</t>
  </si>
  <si>
    <t>Rýrcoul Mladé Buky - slowpitch</t>
  </si>
  <si>
    <t>Euroliga - ženy, Rascals, Franz Josef Pardubice - slowpitch</t>
  </si>
  <si>
    <t>Krígeľ Trnava - slowpitch</t>
  </si>
  <si>
    <t>Sláva Hosana Pardubice - slowpitch</t>
  </si>
  <si>
    <t>U16 Viedeň - kadetky, brigáda - všetci</t>
  </si>
  <si>
    <t>brigáda - všetci</t>
  </si>
  <si>
    <t>SOŠ elektrotechnická Trnava, U10 ročníky 2015 a mladší, brigáda - všetci</t>
  </si>
  <si>
    <t>brigáda alt.2 - všetci</t>
  </si>
  <si>
    <t>brigáda alt. 3 - všetci</t>
  </si>
  <si>
    <t>Euroliga Trnava - ženy, výber PISC U13 Trnava</t>
  </si>
  <si>
    <t>ČL - KAD U16 1.kolo Blansko</t>
  </si>
  <si>
    <t>SK liga Janossomorja JUN/ženy, Sláva Hosana Pardubice - slowpitch</t>
  </si>
  <si>
    <t>ČL - KAD U16 2.kolo Viedeň</t>
  </si>
  <si>
    <t>ČL - JUN U20 2. kolo Brno</t>
  </si>
  <si>
    <t>ČL - KAD U16 3.kolo Brno</t>
  </si>
  <si>
    <t>SUPERCUP Hluboká nad Vltavou U10</t>
  </si>
  <si>
    <t>ČL - JUN U20 3. kolo, ČL U13 3.kolo Trnava, SUPERCUP Hluboká nad Vltavou U10</t>
  </si>
  <si>
    <t>ČL - JUN U20 4. kolo Brno Sever</t>
  </si>
  <si>
    <t>ČL - KAD U16 4.kolo Kunovice</t>
  </si>
  <si>
    <t>PISC 2025 U13 Praha</t>
  </si>
  <si>
    <t>PISC 2025 U13 Praha, ME ženy PRAHA - ženy/juniorky</t>
  </si>
  <si>
    <t>ČL - JUN U20 6. kolo Trnava, ČL - U13  5. kolo Kunovice, O POHÁR RYTÍŘE TRUTA, Trutnov - slowpitch</t>
  </si>
  <si>
    <t>ČL - JUN U20 6. kolo Trnava, ČL - JUN U20 6. kolo Kunovice, O POHÁR RYTÍŘE TRUTA, Trutnov - slowpitch</t>
  </si>
  <si>
    <t>ČL - KAD U16 1.kolo Blansko, DOD Trnava, SBF U11: Panthers TT vs Angels</t>
  </si>
  <si>
    <t>Panthers U13 zapas zmiesane muzstva</t>
  </si>
  <si>
    <t>SK liga - ženy Trnava, SBF U11: Panthers TT vs Angels</t>
  </si>
  <si>
    <t>SBF U11: Panthers TT vs Angels</t>
  </si>
  <si>
    <t>Krígeľ Trnava - slowpitch, Baseball is for girls too  2.medzinarodny turnaj dievcat - BA</t>
  </si>
  <si>
    <t>ČL - KAD U16 3.kolo Brno, Turnaj SBF U11  4 teamy</t>
  </si>
  <si>
    <t xml:space="preserve"> SBF U11: Apollo vs Panthers Trnava - BA</t>
  </si>
  <si>
    <t>SK LIGA - ženy Trnava, Four Rivers Cup Spálené Poříčí - slowpitch,  SBF U11: Panthers Trnava vs Bratislava Panthers - TT</t>
  </si>
  <si>
    <t>SK LIGA - ženy Trnava, Four Rivers Cup Spálené Poříčí - slowpitch, 2.reprezentacny vyber PISC Praha</t>
  </si>
  <si>
    <t>OLDSTARS CUP - slowpitch, Step Up Academy Kemp - Planinka</t>
  </si>
  <si>
    <t>Step Up Academy Kemp - Planinka</t>
  </si>
  <si>
    <t>PVP "B" Holandsko, Entscheden, Holandsko - ženy/juniorky, Step Up Academy Kemp - Planinka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</si>
</sst>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</cellXfs>
  <cellStyles count="51">
    <cellStyle name="20 % - zvýraznenie1" xfId="30" builtinId="30" customBuiltin="1"/>
    <cellStyle name="20 % - zvýraznenie2" xfId="33" builtinId="34" customBuiltin="1"/>
    <cellStyle name="20 % - zvýraznenie3" xfId="37" builtinId="38" customBuiltin="1"/>
    <cellStyle name="20 % - zvýraznenie4" xfId="41" builtinId="42" customBuiltin="1"/>
    <cellStyle name="20 % - zvýraznenie5" xfId="44" builtinId="46" customBuiltin="1"/>
    <cellStyle name="20 % - zvýraznenie6" xfId="48" builtinId="50" customBuiltin="1"/>
    <cellStyle name="40 % - zvýraznenie1" xfId="1" builtinId="31" customBuiltin="1"/>
    <cellStyle name="40 % - zvýraznenie2" xfId="34" builtinId="35" customBuiltin="1"/>
    <cellStyle name="40 % - zvýraznenie3" xfId="38" builtinId="39" customBuiltin="1"/>
    <cellStyle name="40 % - zvýraznenie4" xfId="42" builtinId="43" customBuiltin="1"/>
    <cellStyle name="40 % - zvýraznenie5" xfId="45" builtinId="47" customBuiltin="1"/>
    <cellStyle name="40 % - zvýraznenie6" xfId="49" builtinId="51" customBuiltin="1"/>
    <cellStyle name="60 % - zvýraznenie1" xfId="31" builtinId="32" customBuiltin="1"/>
    <cellStyle name="60 % - zvýraznenie2" xfId="35" builtinId="36" customBuiltin="1"/>
    <cellStyle name="60 % - zvýraznenie3" xfId="39" builtinId="40" customBuiltin="1"/>
    <cellStyle name="60 % - zvýraznenie4" xfId="43" builtinId="44" customBuiltin="1"/>
    <cellStyle name="60 % - zvýraznenie5" xfId="46" builtinId="48" customBuiltin="1"/>
    <cellStyle name="60 % - zvýraznenie6" xfId="50" builtinId="52" customBuiltin="1"/>
    <cellStyle name="Čiarka" xfId="16" builtinId="3" customBuiltin="1"/>
    <cellStyle name="Čiarka [0]" xfId="17" builtinId="6" customBuiltin="1"/>
    <cellStyle name="Deň" xfId="5" xr:uid="{00000000-0005-0000-0000-000003000000}"/>
    <cellStyle name="Dobrá" xfId="21" builtinId="26" customBuiltin="1"/>
    <cellStyle name="Hlavička poznámok" xfId="8" xr:uid="{00000000-0005-0000-0000-00000D000000}"/>
    <cellStyle name="Kontrolná bunka" xfId="28" builtinId="23" customBuiltin="1"/>
    <cellStyle name="Mena" xfId="18" builtinId="4" customBuiltin="1"/>
    <cellStyle name="Mena [0]" xfId="19" builtinId="7" customBuiltin="1"/>
    <cellStyle name="Nadpis 1" xfId="2" builtinId="16" customBuiltin="1"/>
    <cellStyle name="Nadpis 2" xfId="10" builtinId="17" customBuiltin="1"/>
    <cellStyle name="Nadpis 3" xfId="11" builtinId="18" customBuiltin="1"/>
    <cellStyle name="Nadpis 4" xfId="12" builtinId="19" customBuiltin="1"/>
    <cellStyle name="Názov" xfId="9" builtinId="15" customBuiltin="1"/>
    <cellStyle name="Neutrálna" xfId="23" builtinId="28" customBuiltin="1"/>
    <cellStyle name="Normálna" xfId="0" builtinId="0" customBuiltin="1"/>
    <cellStyle name="Percentá" xfId="20" builtinId="5" customBuiltin="1"/>
    <cellStyle name="Podrobnosti dňa" xfId="6" xr:uid="{00000000-0005-0000-0000-000004000000}"/>
    <cellStyle name="Poznámka" xfId="13" builtinId="10" customBuiltin="1"/>
    <cellStyle name="Poznámky" xfId="7" xr:uid="{00000000-0005-0000-0000-00000C000000}"/>
    <cellStyle name="Prepojená bunka" xfId="27" builtinId="24" customBuiltin="1"/>
    <cellStyle name="Spolu" xfId="15" builtinId="25" customBuiltin="1"/>
    <cellStyle name="Text upozornenia" xfId="29" builtinId="11" customBuiltin="1"/>
    <cellStyle name="Vstup" xfId="24" builtinId="20" customBuiltin="1"/>
    <cellStyle name="Výpočet" xfId="26" builtinId="22" customBuiltin="1"/>
    <cellStyle name="Výstup" xfId="25" builtinId="21" customBuiltin="1"/>
    <cellStyle name="Vysvetľujúci text" xfId="14" builtinId="53" customBuiltin="1"/>
    <cellStyle name="Zlá" xfId="22" builtinId="27" customBuiltin="1"/>
    <cellStyle name="Zvýraznenie1" xfId="3" builtinId="29" customBuiltin="1"/>
    <cellStyle name="Zvýraznenie2" xfId="32" builtinId="33" customBuiltin="1"/>
    <cellStyle name="Zvýraznenie3" xfId="36" builtinId="37" customBuiltin="1"/>
    <cellStyle name="Zvýraznenie4" xfId="40" builtinId="41" customBuiltin="1"/>
    <cellStyle name="Zvýraznenie5" xfId="4" builtinId="45" customBuiltin="1"/>
    <cellStyle name="Zvýraznenie6" xfId="47" builtinId="49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115" zoomScaleNormal="100" workbookViewId="0">
      <selection activeCell="H109" sqref="H109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2025</v>
      </c>
      <c r="C1" s="16" t="s">
        <v>2</v>
      </c>
      <c r="D1" s="16"/>
      <c r="E1" s="16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>UPPER(TEXT(C3,"dddd"))</f>
        <v>UTOROK</v>
      </c>
      <c r="D2" s="4" t="str">
        <f t="shared" ref="D2:H2" si="0">UPPER(TEXT(D3,"dddd"))</f>
        <v>STREDA</v>
      </c>
      <c r="E2" s="5" t="str">
        <f t="shared" si="0"/>
        <v>ŠTVRTOK</v>
      </c>
      <c r="F2" s="4" t="str">
        <f t="shared" si="0"/>
        <v>PIATOK</v>
      </c>
      <c r="G2" s="5" t="str">
        <f t="shared" si="0"/>
        <v>SOBOTA</v>
      </c>
      <c r="H2" s="4" t="str">
        <f t="shared" si="0"/>
        <v>NEDEĽA</v>
      </c>
    </row>
    <row r="3" spans="1:8" ht="16.5" customHeight="1" x14ac:dyDescent="0.3">
      <c r="B3" s="11">
        <f t="array" ref="B3:H3">Dni+1+DATE(Kalendár1Rok,Kalendár1MesiacMožnosť,1)-WEEKDAY(DATE(Kalendár1Rok,Kalendár1MesiacMožnosť,1),MožnosťDňaVTýždni)</f>
        <v>45656</v>
      </c>
      <c r="C3" s="11">
        <v>45657</v>
      </c>
      <c r="D3" s="11">
        <v>45658</v>
      </c>
      <c r="E3" s="11">
        <v>45659</v>
      </c>
      <c r="F3" s="11">
        <v>45660</v>
      </c>
      <c r="G3" s="11">
        <v>45661</v>
      </c>
      <c r="H3" s="12">
        <v>45662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ref="B5:H5">Dni+8+DATE(Kalendár1Rok,Kalendár1MesiacMožnosť,1)-WEEKDAY(DATE(Kalendár1Rok,Kalendár1MesiacMožnosť,1),MožnosťDňaVTýždni)</f>
        <v>45663</v>
      </c>
      <c r="C5" s="11">
        <v>45664</v>
      </c>
      <c r="D5" s="11">
        <v>45665</v>
      </c>
      <c r="E5" s="11">
        <v>45666</v>
      </c>
      <c r="F5" s="11">
        <v>45667</v>
      </c>
      <c r="G5" s="11">
        <v>45668</v>
      </c>
      <c r="H5" s="12">
        <v>45669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ref="B7:H7">Dni+15+DATE(Kalendár1Rok,Kalendár1MesiacMožnosť,1)-WEEKDAY(DATE(Kalendár1Rok,Kalendár1MesiacMožnosť,1),MožnosťDňaVTýždni)</f>
        <v>45670</v>
      </c>
      <c r="C7" s="11">
        <v>45671</v>
      </c>
      <c r="D7" s="11">
        <v>45672</v>
      </c>
      <c r="E7" s="11">
        <v>45673</v>
      </c>
      <c r="F7" s="11">
        <v>45674</v>
      </c>
      <c r="G7" s="11">
        <v>45675</v>
      </c>
      <c r="H7" s="12">
        <v>45676</v>
      </c>
    </row>
    <row r="8" spans="1:8" ht="56.25" customHeight="1" x14ac:dyDescent="0.3">
      <c r="B8" s="7"/>
      <c r="C8" s="7"/>
      <c r="D8" s="7"/>
      <c r="E8" s="7"/>
      <c r="F8" s="7"/>
      <c r="G8" s="7" t="s">
        <v>4</v>
      </c>
      <c r="H8" s="8" t="s">
        <v>5</v>
      </c>
    </row>
    <row r="9" spans="1:8" ht="16.5" customHeight="1" x14ac:dyDescent="0.3">
      <c r="B9" s="11">
        <f t="array" ref="B9:H9">Dni+22+DATE(Kalendár1Rok,Kalendár1MesiacMožnosť,1)-WEEKDAY(DATE(Kalendár1Rok,Kalendár1MesiacMožnosť,1),MožnosťDňaVTýždni)</f>
        <v>45677</v>
      </c>
      <c r="C9" s="11">
        <v>45678</v>
      </c>
      <c r="D9" s="11">
        <v>45679</v>
      </c>
      <c r="E9" s="11">
        <v>45680</v>
      </c>
      <c r="F9" s="11">
        <v>45681</v>
      </c>
      <c r="G9" s="11">
        <v>45682</v>
      </c>
      <c r="H9" s="12">
        <v>45683</v>
      </c>
    </row>
    <row r="10" spans="1:8" ht="56.25" customHeight="1" x14ac:dyDescent="0.3">
      <c r="B10" s="7"/>
      <c r="C10" s="7"/>
      <c r="D10" s="7"/>
      <c r="E10" s="7"/>
      <c r="F10" s="7"/>
      <c r="G10" s="7" t="s">
        <v>9</v>
      </c>
      <c r="H10" s="8"/>
    </row>
    <row r="11" spans="1:8" ht="16.5" customHeight="1" x14ac:dyDescent="0.3">
      <c r="B11" s="11">
        <f t="array" ref="B11:H11">Dni+29+DATE(Kalendár1Rok,Kalendár1MesiacMožnosť,1)-WEEKDAY(DATE(Kalendár1Rok,Kalendár1MesiacMožnosť,1),MožnosťDňaVTýždni)</f>
        <v>45684</v>
      </c>
      <c r="C11" s="11">
        <v>45685</v>
      </c>
      <c r="D11" s="11">
        <v>45686</v>
      </c>
      <c r="E11" s="11">
        <v>45687</v>
      </c>
      <c r="F11" s="11">
        <v>45688</v>
      </c>
      <c r="G11" s="11">
        <v>45689</v>
      </c>
      <c r="H11" s="12">
        <v>45690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ref="B13:C13">Dni+36+DATE(Kalendár1Rok,Kalendár1MesiacMožnosť,1)-WEEKDAY(DATE(Kalendár1Rok,Kalendár1MesiacMožnosť,1),MožnosťDňaVTýždni)</f>
        <v>45691</v>
      </c>
      <c r="C13" s="11">
        <v>45692</v>
      </c>
      <c r="D13" s="17" t="s">
        <v>1</v>
      </c>
      <c r="E13" s="17"/>
      <c r="F13" s="17"/>
      <c r="G13" s="17"/>
      <c r="H13" s="17"/>
    </row>
    <row r="14" spans="1:8" ht="63.75" customHeight="1" x14ac:dyDescent="0.3">
      <c r="B14" s="7"/>
      <c r="C14" s="7"/>
      <c r="D14" s="13"/>
      <c r="E14" s="13"/>
      <c r="F14" s="13"/>
      <c r="G14" s="13"/>
      <c r="H14" s="13"/>
    </row>
    <row r="15" spans="1:8" ht="54" customHeight="1" x14ac:dyDescent="0.7">
      <c r="A15" s="2"/>
      <c r="B15" s="1">
        <f>YEAR(DATE(Kalendár1Rok,Kalendár1MesiacMožnosť+1,1))</f>
        <v>2025</v>
      </c>
      <c r="C15" s="16" t="str">
        <f>TEXT(DATE(Kalendár1Rok,Kalendár1MesiacMožnosť+1,1),"mmmm")</f>
        <v>február</v>
      </c>
      <c r="D15" s="16"/>
      <c r="E15" s="16"/>
      <c r="F15" s="6"/>
      <c r="G15" s="6"/>
      <c r="H15" s="2"/>
    </row>
    <row r="16" spans="1:8" ht="14.25" customHeight="1" x14ac:dyDescent="0.3">
      <c r="A16" s="3"/>
      <c r="B16" s="4" t="str">
        <f>UPPER(TEXT(B17,"dddd"))</f>
        <v>PONDELOK</v>
      </c>
      <c r="C16" s="5" t="str">
        <f t="shared" ref="C16:H16" si="1">UPPER(TEXT(C17,"dddd"))</f>
        <v>UTOROK</v>
      </c>
      <c r="D16" s="4" t="str">
        <f t="shared" si="1"/>
        <v>STREDA</v>
      </c>
      <c r="E16" s="5" t="str">
        <f t="shared" si="1"/>
        <v>ŠTVRTOK</v>
      </c>
      <c r="F16" s="4" t="str">
        <f t="shared" si="1"/>
        <v>PIATOK</v>
      </c>
      <c r="G16" s="5" t="str">
        <f t="shared" si="1"/>
        <v>SOBOTA</v>
      </c>
      <c r="H16" s="4" t="str">
        <f t="shared" si="1"/>
        <v>NEDEĽA</v>
      </c>
    </row>
    <row r="17" spans="1:8" ht="16.5" customHeight="1" x14ac:dyDescent="0.3">
      <c r="B17" s="11">
        <f t="array" ref="B17:H17">Dni+1+DATE(Kalendár2Rok,Kalendár2MesiacMožnosť,1)-WEEKDAY(DATE(Kalendár2Rok,Kalendár2MesiacMožnosť,1),MožnosťDňaVTýždni)</f>
        <v>45684</v>
      </c>
      <c r="C17" s="11">
        <v>45685</v>
      </c>
      <c r="D17" s="11">
        <v>45686</v>
      </c>
      <c r="E17" s="11">
        <v>45687</v>
      </c>
      <c r="F17" s="11">
        <v>45688</v>
      </c>
      <c r="G17" s="11">
        <v>45689</v>
      </c>
      <c r="H17" s="12">
        <v>45690</v>
      </c>
    </row>
    <row r="18" spans="1:8" ht="56.25" customHeight="1" x14ac:dyDescent="0.3">
      <c r="B18" s="7"/>
      <c r="C18" s="7"/>
      <c r="D18" s="7"/>
      <c r="E18" s="7"/>
      <c r="F18" s="7"/>
      <c r="G18" s="7"/>
      <c r="H18" s="8" t="s">
        <v>6</v>
      </c>
    </row>
    <row r="19" spans="1:8" ht="16.5" customHeight="1" x14ac:dyDescent="0.3">
      <c r="B19" s="11">
        <f t="array" ref="B19:H19">Dni+8+DATE(Kalendár2Rok,Kalendár2MesiacMožnosť,1)-WEEKDAY(DATE(Kalendár2Rok,Kalendár2MesiacMožnosť,1),MožnosťDňaVTýždni)</f>
        <v>45691</v>
      </c>
      <c r="C19" s="11">
        <v>45692</v>
      </c>
      <c r="D19" s="11">
        <v>45693</v>
      </c>
      <c r="E19" s="11">
        <v>45694</v>
      </c>
      <c r="F19" s="11">
        <v>45695</v>
      </c>
      <c r="G19" s="11">
        <v>45696</v>
      </c>
      <c r="H19" s="12">
        <v>45697</v>
      </c>
    </row>
    <row r="20" spans="1:8" ht="56.25" customHeight="1" x14ac:dyDescent="0.3">
      <c r="B20" s="7"/>
      <c r="C20" s="7"/>
      <c r="D20" s="7"/>
      <c r="E20" s="7"/>
      <c r="F20" s="7"/>
      <c r="G20" s="7" t="s">
        <v>3</v>
      </c>
      <c r="H20" s="8"/>
    </row>
    <row r="21" spans="1:8" ht="16.5" customHeight="1" x14ac:dyDescent="0.3">
      <c r="B21" s="11">
        <f t="array" ref="B21:H21">Dni+15+DATE(Kalendár2Rok,Kalendár2MesiacMožnosť,1)-WEEKDAY(DATE(Kalendár2Rok,Kalendár2MesiacMožnosť,1),MožnosťDňaVTýždni)</f>
        <v>45698</v>
      </c>
      <c r="C21" s="11">
        <v>45699</v>
      </c>
      <c r="D21" s="11">
        <v>45700</v>
      </c>
      <c r="E21" s="11">
        <v>45701</v>
      </c>
      <c r="F21" s="11">
        <v>45702</v>
      </c>
      <c r="G21" s="11">
        <v>45703</v>
      </c>
      <c r="H21" s="12">
        <v>45704</v>
      </c>
    </row>
    <row r="22" spans="1:8" ht="56.25" customHeight="1" x14ac:dyDescent="0.3">
      <c r="B22" s="7"/>
      <c r="C22" s="7"/>
      <c r="D22" s="7"/>
      <c r="E22" s="7"/>
      <c r="F22" s="7"/>
      <c r="G22" s="7"/>
      <c r="H22" s="8" t="s">
        <v>7</v>
      </c>
    </row>
    <row r="23" spans="1:8" ht="16.5" customHeight="1" x14ac:dyDescent="0.3">
      <c r="B23" s="11">
        <f t="array" ref="B23:H23">Dni+22+DATE(Kalendár2Rok,Kalendár2MesiacMožnosť,1)-WEEKDAY(DATE(Kalendár2Rok,Kalendár2MesiacMožnosť,1),MožnosťDňaVTýždni)</f>
        <v>45705</v>
      </c>
      <c r="C23" s="11">
        <v>45706</v>
      </c>
      <c r="D23" s="11">
        <v>45707</v>
      </c>
      <c r="E23" s="11">
        <v>45708</v>
      </c>
      <c r="F23" s="11">
        <v>45709</v>
      </c>
      <c r="G23" s="11">
        <v>45710</v>
      </c>
      <c r="H23" s="12">
        <v>45711</v>
      </c>
    </row>
    <row r="24" spans="1:8" ht="56.25" customHeight="1" x14ac:dyDescent="0.3">
      <c r="B24" s="7"/>
      <c r="C24" s="7"/>
      <c r="D24" s="7"/>
      <c r="E24" s="7"/>
      <c r="F24" s="7"/>
      <c r="G24" s="7"/>
      <c r="H24" s="8"/>
    </row>
    <row r="25" spans="1:8" ht="16.5" customHeight="1" x14ac:dyDescent="0.3">
      <c r="B25" s="11">
        <f t="array" ref="B25:H25">Dni+29+DATE(Kalendár2Rok,Kalendár2MesiacMožnosť,1)-WEEKDAY(DATE(Kalendár2Rok,Kalendár2MesiacMožnosť,1),MožnosťDňaVTýždni)</f>
        <v>45712</v>
      </c>
      <c r="C25" s="11">
        <v>45713</v>
      </c>
      <c r="D25" s="11">
        <v>45714</v>
      </c>
      <c r="E25" s="11">
        <v>45715</v>
      </c>
      <c r="F25" s="11">
        <v>45716</v>
      </c>
      <c r="G25" s="11">
        <v>45717</v>
      </c>
      <c r="H25" s="12">
        <v>45718</v>
      </c>
    </row>
    <row r="26" spans="1:8" ht="57" customHeight="1" x14ac:dyDescent="0.3">
      <c r="B26" s="7"/>
      <c r="C26" s="7"/>
      <c r="D26" s="7"/>
      <c r="E26" s="7"/>
      <c r="F26" s="7"/>
      <c r="G26" s="7"/>
      <c r="H26" s="9"/>
    </row>
    <row r="27" spans="1:8" ht="16.5" customHeight="1" x14ac:dyDescent="0.3">
      <c r="B27" s="11">
        <f t="array" ref="B27:C27">Dni+36+DATE(Kalendár2Rok,Kalendár2MesiacMožnosť,1)-WEEKDAY(DATE(Kalendár2Rok,Kalendár2MesiacMožnosť,1),MožnosťDňaVTýždni)</f>
        <v>45719</v>
      </c>
      <c r="C27" s="11">
        <v>45720</v>
      </c>
      <c r="D27" s="15" t="s">
        <v>1</v>
      </c>
      <c r="E27" s="15"/>
      <c r="F27" s="15"/>
      <c r="G27" s="15"/>
      <c r="H27" s="15"/>
    </row>
    <row r="28" spans="1:8" ht="63.75" customHeight="1" x14ac:dyDescent="0.3">
      <c r="B28" s="7"/>
      <c r="C28" s="7"/>
      <c r="D28" s="13"/>
      <c r="E28" s="13"/>
      <c r="F28" s="13"/>
      <c r="G28" s="13"/>
      <c r="H28" s="13"/>
    </row>
    <row r="29" spans="1:8" ht="54" customHeight="1" x14ac:dyDescent="0.7">
      <c r="A29" s="2"/>
      <c r="B29" s="1">
        <f>YEAR(DATE(Kalendár2Rok,Kalendár2MesiacMožnosť+1,1))</f>
        <v>2025</v>
      </c>
      <c r="C29" s="16" t="str">
        <f>TEXT(DATE(Kalendár2Rok,Kalendár2MesiacMožnosť+1,1),"mmmm")</f>
        <v>marec</v>
      </c>
      <c r="D29" s="16"/>
      <c r="E29" s="16"/>
      <c r="F29" s="6"/>
      <c r="G29" s="6"/>
      <c r="H29" s="2"/>
    </row>
    <row r="30" spans="1:8" ht="14.25" customHeight="1" x14ac:dyDescent="0.3">
      <c r="A30" s="3"/>
      <c r="B30" s="4" t="str">
        <f>UPPER(TEXT(B31,"dddd"))</f>
        <v>PONDELOK</v>
      </c>
      <c r="C30" s="5" t="str">
        <f t="shared" ref="C30" si="2">UPPER(TEXT(C31,"dddd"))</f>
        <v>UTOROK</v>
      </c>
      <c r="D30" s="4" t="str">
        <f t="shared" ref="D30" si="3">UPPER(TEXT(D31,"dddd"))</f>
        <v>STREDA</v>
      </c>
      <c r="E30" s="5" t="str">
        <f t="shared" ref="E30" si="4">UPPER(TEXT(E31,"dddd"))</f>
        <v>ŠTVRTOK</v>
      </c>
      <c r="F30" s="4" t="str">
        <f t="shared" ref="F30" si="5">UPPER(TEXT(F31,"dddd"))</f>
        <v>PIATOK</v>
      </c>
      <c r="G30" s="5" t="str">
        <f t="shared" ref="G30" si="6">UPPER(TEXT(G31,"dddd"))</f>
        <v>SOBOTA</v>
      </c>
      <c r="H30" s="4" t="str">
        <f t="shared" ref="H30" si="7">UPPER(TEXT(H31,"dddd"))</f>
        <v>NEDEĽA</v>
      </c>
    </row>
    <row r="31" spans="1:8" ht="16.5" customHeight="1" x14ac:dyDescent="0.3">
      <c r="B31" s="11">
        <f t="array" ref="B31:H31">Dni+1+DATE(Kalendár3Rok,Kalendár3MesiacMožnosť,1)-WEEKDAY(DATE(Kalendár3Rok,Kalendár3MesiacMožnosť,1),MožnosťDňaVTýždni)</f>
        <v>45712</v>
      </c>
      <c r="C31" s="11">
        <v>45713</v>
      </c>
      <c r="D31" s="11">
        <v>45714</v>
      </c>
      <c r="E31" s="11">
        <v>45715</v>
      </c>
      <c r="F31" s="11">
        <v>45716</v>
      </c>
      <c r="G31" s="11">
        <v>45717</v>
      </c>
      <c r="H31" s="12">
        <v>45718</v>
      </c>
    </row>
    <row r="32" spans="1:8" ht="56.25" customHeight="1" x14ac:dyDescent="0.3">
      <c r="B32" s="7"/>
      <c r="C32" s="7"/>
      <c r="D32" s="7"/>
      <c r="E32" s="7"/>
      <c r="F32" s="7"/>
      <c r="G32" s="7"/>
      <c r="H32" s="8" t="s">
        <v>8</v>
      </c>
    </row>
    <row r="33" spans="1:8" ht="16.5" customHeight="1" x14ac:dyDescent="0.3">
      <c r="B33" s="11">
        <f t="array" ref="B33:H33">Dni+8+DATE(Kalendár3Rok,Kalendár3MesiacMožnosť,1)-WEEKDAY(DATE(Kalendár3Rok,Kalendár3MesiacMožnosť,1),MožnosťDňaVTýždni)</f>
        <v>45719</v>
      </c>
      <c r="C33" s="11">
        <v>45720</v>
      </c>
      <c r="D33" s="11">
        <v>45721</v>
      </c>
      <c r="E33" s="11">
        <v>45722</v>
      </c>
      <c r="F33" s="11">
        <v>45723</v>
      </c>
      <c r="G33" s="11">
        <v>45724</v>
      </c>
      <c r="H33" s="12">
        <v>45725</v>
      </c>
    </row>
    <row r="34" spans="1:8" ht="56.25" customHeight="1" x14ac:dyDescent="0.3">
      <c r="B34" s="7"/>
      <c r="C34" s="7"/>
      <c r="D34" s="7"/>
      <c r="E34" s="7"/>
      <c r="F34" s="7"/>
      <c r="G34" s="7" t="s">
        <v>10</v>
      </c>
      <c r="H34" s="8" t="s">
        <v>11</v>
      </c>
    </row>
    <row r="35" spans="1:8" ht="16.5" customHeight="1" x14ac:dyDescent="0.3">
      <c r="B35" s="11">
        <f t="array" ref="B35:H35">Dni+15+DATE(Kalendár3Rok,Kalendár3MesiacMožnosť,1)-WEEKDAY(DATE(Kalendár3Rok,Kalendár3MesiacMožnosť,1),MožnosťDňaVTýždni)</f>
        <v>45726</v>
      </c>
      <c r="C35" s="11">
        <v>45727</v>
      </c>
      <c r="D35" s="11">
        <v>45728</v>
      </c>
      <c r="E35" s="11">
        <v>45729</v>
      </c>
      <c r="F35" s="11">
        <v>45730</v>
      </c>
      <c r="G35" s="11">
        <v>45731</v>
      </c>
      <c r="H35" s="12">
        <v>45732</v>
      </c>
    </row>
    <row r="36" spans="1:8" ht="56.25" customHeight="1" x14ac:dyDescent="0.3">
      <c r="B36" s="7"/>
      <c r="C36" s="7"/>
      <c r="D36" s="7"/>
      <c r="E36" s="7"/>
      <c r="F36" s="7"/>
      <c r="G36" s="7" t="s">
        <v>27</v>
      </c>
      <c r="H36" s="8" t="s">
        <v>28</v>
      </c>
    </row>
    <row r="37" spans="1:8" ht="16.5" customHeight="1" x14ac:dyDescent="0.3">
      <c r="B37" s="11">
        <f t="array" ref="B37:H37">Dni+22+DATE(Kalendár3Rok,Kalendár3MesiacMožnosť,1)-WEEKDAY(DATE(Kalendár3Rok,Kalendár3MesiacMožnosť,1),MožnosťDňaVTýždni)</f>
        <v>45733</v>
      </c>
      <c r="C37" s="11">
        <v>45734</v>
      </c>
      <c r="D37" s="11">
        <v>45735</v>
      </c>
      <c r="E37" s="11">
        <v>45736</v>
      </c>
      <c r="F37" s="11">
        <v>45737</v>
      </c>
      <c r="G37" s="11">
        <v>45738</v>
      </c>
      <c r="H37" s="12">
        <v>45739</v>
      </c>
    </row>
    <row r="38" spans="1:8" ht="56.25" customHeight="1" x14ac:dyDescent="0.3">
      <c r="B38" s="7"/>
      <c r="C38" s="7"/>
      <c r="D38" s="7"/>
      <c r="E38" s="7"/>
      <c r="F38" s="7"/>
      <c r="G38" s="7" t="s">
        <v>29</v>
      </c>
      <c r="H38" s="8" t="s">
        <v>26</v>
      </c>
    </row>
    <row r="39" spans="1:8" ht="16.5" customHeight="1" x14ac:dyDescent="0.3">
      <c r="B39" s="11">
        <f t="array" ref="B39:H39">Dni+29+DATE(Kalendár3Rok,Kalendár3MesiacMožnosť,1)-WEEKDAY(DATE(Kalendár3Rok,Kalendár3MesiacMožnosť,1),MožnosťDňaVTýždni)</f>
        <v>45740</v>
      </c>
      <c r="C39" s="11">
        <v>45741</v>
      </c>
      <c r="D39" s="11">
        <v>45742</v>
      </c>
      <c r="E39" s="11">
        <v>45743</v>
      </c>
      <c r="F39" s="11">
        <v>45744</v>
      </c>
      <c r="G39" s="11">
        <v>45745</v>
      </c>
      <c r="H39" s="12">
        <v>45746</v>
      </c>
    </row>
    <row r="40" spans="1:8" ht="57" customHeight="1" x14ac:dyDescent="0.3">
      <c r="B40" s="7"/>
      <c r="C40" s="7"/>
      <c r="D40" s="7"/>
      <c r="E40" s="7"/>
      <c r="F40" s="7"/>
      <c r="G40" s="7" t="s">
        <v>30</v>
      </c>
      <c r="H40" s="9" t="s">
        <v>30</v>
      </c>
    </row>
    <row r="41" spans="1:8" ht="16.5" customHeight="1" x14ac:dyDescent="0.3">
      <c r="B41" s="11">
        <f t="array" ref="B41:C41">Dni+36+DATE(Kalendár3Rok,Kalendár3MesiacMožnosť,1)-WEEKDAY(DATE(Kalendár3Rok,Kalendár3MesiacMožnosť,1),MožnosťDňaVTýždni)</f>
        <v>45747</v>
      </c>
      <c r="C41" s="11">
        <v>45748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3"/>
      <c r="E42" s="13"/>
      <c r="F42" s="13"/>
      <c r="G42" s="13"/>
      <c r="H42" s="13"/>
    </row>
    <row r="43" spans="1:8" ht="54" customHeight="1" x14ac:dyDescent="0.7">
      <c r="A43" s="2"/>
      <c r="B43" s="1">
        <f>YEAR(DATE(Kalendár3Rok,Kalendár3MesiacMožnosť+1,1))</f>
        <v>2025</v>
      </c>
      <c r="C43" s="16" t="str">
        <f>TEXT(DATE(Kalendár3Rok,Kalendár3MesiacMožnosť+1,1),"mmmm")</f>
        <v>apríl</v>
      </c>
      <c r="D43" s="16"/>
      <c r="E43" s="16"/>
      <c r="F43" s="6"/>
      <c r="G43" s="6"/>
      <c r="H43" s="2"/>
    </row>
    <row r="44" spans="1:8" ht="14.25" customHeight="1" x14ac:dyDescent="0.3">
      <c r="A44" s="3"/>
      <c r="B44" s="4" t="str">
        <f>UPPER(TEXT(B45,"dddd"))</f>
        <v>PONDELOK</v>
      </c>
      <c r="C44" s="5" t="str">
        <f t="shared" ref="C44" si="8">UPPER(TEXT(C45,"dddd"))</f>
        <v>UTOROK</v>
      </c>
      <c r="D44" s="4" t="str">
        <f t="shared" ref="D44" si="9">UPPER(TEXT(D45,"dddd"))</f>
        <v>STREDA</v>
      </c>
      <c r="E44" s="5" t="str">
        <f t="shared" ref="E44" si="10">UPPER(TEXT(E45,"dddd"))</f>
        <v>ŠTVRTOK</v>
      </c>
      <c r="F44" s="4" t="str">
        <f t="shared" ref="F44" si="11">UPPER(TEXT(F45,"dddd"))</f>
        <v>PIATOK</v>
      </c>
      <c r="G44" s="5" t="str">
        <f t="shared" ref="G44" si="12">UPPER(TEXT(G45,"dddd"))</f>
        <v>SOBOTA</v>
      </c>
      <c r="H44" s="4" t="str">
        <f t="shared" ref="H44" si="13">UPPER(TEXT(H45,"dddd"))</f>
        <v>NEDEĽA</v>
      </c>
    </row>
    <row r="45" spans="1:8" ht="16.5" customHeight="1" x14ac:dyDescent="0.3">
      <c r="B45" s="11">
        <f t="array" ref="B45:H45">Dni+1+DATE(Kalendár4Rok,Kalendár4MesiacMožnosť,1)-WEEKDAY(DATE(Kalendár4Rok,Kalendár4MesiacMožnosť,1),MožnosťDňaVTýždni)</f>
        <v>45747</v>
      </c>
      <c r="C45" s="11">
        <v>45748</v>
      </c>
      <c r="D45" s="11">
        <v>45749</v>
      </c>
      <c r="E45" s="11">
        <v>45750</v>
      </c>
      <c r="F45" s="11">
        <v>45751</v>
      </c>
      <c r="G45" s="11">
        <v>45752</v>
      </c>
      <c r="H45" s="12">
        <v>45753</v>
      </c>
    </row>
    <row r="46" spans="1:8" ht="56.25" customHeight="1" x14ac:dyDescent="0.3">
      <c r="B46" s="7"/>
      <c r="C46" s="7"/>
      <c r="D46" s="7"/>
      <c r="E46" s="7"/>
      <c r="F46" s="7"/>
      <c r="G46" s="7" t="s">
        <v>31</v>
      </c>
      <c r="H46" s="8" t="s">
        <v>12</v>
      </c>
    </row>
    <row r="47" spans="1:8" ht="16.5" customHeight="1" x14ac:dyDescent="0.3">
      <c r="B47" s="11">
        <f t="array" ref="B47:H47">Dni+8+DATE(Kalendár4Rok,Kalendár4MesiacMožnosť,1)-WEEKDAY(DATE(Kalendár4Rok,Kalendár4MesiacMožnosť,1),MožnosťDňaVTýždni)</f>
        <v>45754</v>
      </c>
      <c r="C47" s="11">
        <v>45755</v>
      </c>
      <c r="D47" s="11">
        <v>45756</v>
      </c>
      <c r="E47" s="11">
        <v>45757</v>
      </c>
      <c r="F47" s="11">
        <v>45758</v>
      </c>
      <c r="G47" s="11">
        <v>45759</v>
      </c>
      <c r="H47" s="12">
        <v>45760</v>
      </c>
    </row>
    <row r="48" spans="1:8" ht="56.25" customHeight="1" x14ac:dyDescent="0.3">
      <c r="B48" s="7"/>
      <c r="C48" s="7"/>
      <c r="D48" s="7"/>
      <c r="E48" s="7"/>
      <c r="F48" s="7"/>
      <c r="G48" s="7" t="s">
        <v>32</v>
      </c>
      <c r="H48" s="8" t="s">
        <v>45</v>
      </c>
    </row>
    <row r="49" spans="1:8" ht="16.5" customHeight="1" x14ac:dyDescent="0.3">
      <c r="B49" s="11">
        <f t="array" ref="B49:H49">Dni+15+DATE(Kalendár4Rok,Kalendár4MesiacMožnosť,1)-WEEKDAY(DATE(Kalendár4Rok,Kalendár4MesiacMožnosť,1),MožnosťDňaVTýždni)</f>
        <v>45761</v>
      </c>
      <c r="C49" s="11">
        <v>45762</v>
      </c>
      <c r="D49" s="11">
        <v>45763</v>
      </c>
      <c r="E49" s="11">
        <v>45764</v>
      </c>
      <c r="F49" s="11">
        <v>45765</v>
      </c>
      <c r="G49" s="11">
        <v>45766</v>
      </c>
      <c r="H49" s="12">
        <v>45767</v>
      </c>
    </row>
    <row r="50" spans="1:8" ht="56.25" customHeight="1" x14ac:dyDescent="0.3">
      <c r="B50" s="7"/>
      <c r="C50" s="7"/>
      <c r="D50" s="7"/>
      <c r="E50" s="7"/>
      <c r="F50" s="7"/>
      <c r="G50" s="7"/>
      <c r="H50" s="8"/>
    </row>
    <row r="51" spans="1:8" ht="16.5" customHeight="1" x14ac:dyDescent="0.3">
      <c r="B51" s="11">
        <f t="array" ref="B51:H51">Dni+22+DATE(Kalendár4Rok,Kalendár4MesiacMožnosť,1)-WEEKDAY(DATE(Kalendár4Rok,Kalendár4MesiacMožnosť,1),MožnosťDňaVTýždni)</f>
        <v>45768</v>
      </c>
      <c r="C51" s="11">
        <v>45769</v>
      </c>
      <c r="D51" s="11">
        <v>45770</v>
      </c>
      <c r="E51" s="11">
        <v>45771</v>
      </c>
      <c r="F51" s="11">
        <v>45772</v>
      </c>
      <c r="G51" s="11">
        <v>45773</v>
      </c>
      <c r="H51" s="12">
        <v>45774</v>
      </c>
    </row>
    <row r="52" spans="1:8" ht="56.25" customHeight="1" x14ac:dyDescent="0.3">
      <c r="B52" s="7"/>
      <c r="C52" s="7"/>
      <c r="D52" s="7"/>
      <c r="E52" s="7"/>
      <c r="F52" s="7"/>
      <c r="G52" s="7" t="s">
        <v>33</v>
      </c>
      <c r="H52" s="8" t="s">
        <v>25</v>
      </c>
    </row>
    <row r="53" spans="1:8" ht="16.5" customHeight="1" x14ac:dyDescent="0.3">
      <c r="B53" s="11">
        <f t="array" ref="B53:H53">Dni+29+DATE(Kalendár4Rok,Kalendár4MesiacMožnosť,1)-WEEKDAY(DATE(Kalendár4Rok,Kalendár4MesiacMožnosť,1),MožnosťDňaVTýždni)</f>
        <v>45775</v>
      </c>
      <c r="C53" s="11">
        <v>45776</v>
      </c>
      <c r="D53" s="11">
        <v>45777</v>
      </c>
      <c r="E53" s="11">
        <v>45778</v>
      </c>
      <c r="F53" s="11">
        <v>45779</v>
      </c>
      <c r="G53" s="11">
        <v>45780</v>
      </c>
      <c r="H53" s="12">
        <v>45781</v>
      </c>
    </row>
    <row r="54" spans="1:8" ht="57" customHeight="1" x14ac:dyDescent="0.3">
      <c r="B54" s="7"/>
      <c r="C54" s="7"/>
      <c r="D54" s="7"/>
      <c r="E54" s="7"/>
      <c r="F54" s="7"/>
      <c r="G54" s="7"/>
      <c r="H54" s="9"/>
    </row>
    <row r="55" spans="1:8" ht="16.5" customHeight="1" x14ac:dyDescent="0.3">
      <c r="B55" s="11">
        <f t="array" ref="B55:C55">Dni+36+DATE(Kalendár4Rok,Kalendár4MesiacMožnosť,1)-WEEKDAY(DATE(Kalendár4Rok,Kalendár4MesiacMožnosť,1),MožnosťDňaVTýždni)</f>
        <v>45782</v>
      </c>
      <c r="C55" s="11">
        <v>45783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3"/>
      <c r="E56" s="13"/>
      <c r="F56" s="13"/>
      <c r="G56" s="13"/>
      <c r="H56" s="13"/>
    </row>
    <row r="57" spans="1:8" ht="54" customHeight="1" x14ac:dyDescent="0.7">
      <c r="A57" s="2"/>
      <c r="B57" s="1">
        <f>YEAR(DATE(Kalendár4Rok,Kalendár4MesiacMožnosť+1,1))</f>
        <v>2025</v>
      </c>
      <c r="C57" s="16" t="str">
        <f>TEXT(DATE(Kalendár4Rok,Kalendár4MesiacMožnosť+1,1),"mmmm")</f>
        <v>máj</v>
      </c>
      <c r="D57" s="16"/>
      <c r="E57" s="16"/>
      <c r="F57" s="6"/>
      <c r="G57" s="6"/>
      <c r="H57" s="2"/>
    </row>
    <row r="58" spans="1:8" ht="14.25" customHeight="1" x14ac:dyDescent="0.3">
      <c r="A58" s="3"/>
      <c r="B58" s="4" t="str">
        <f>UPPER(TEXT(B59,"dddd"))</f>
        <v>PONDELOK</v>
      </c>
      <c r="C58" s="5" t="str">
        <f t="shared" ref="C58" si="14">UPPER(TEXT(C59,"dddd"))</f>
        <v>UTOROK</v>
      </c>
      <c r="D58" s="4" t="str">
        <f t="shared" ref="D58" si="15">UPPER(TEXT(D59,"dddd"))</f>
        <v>STREDA</v>
      </c>
      <c r="E58" s="5" t="str">
        <f t="shared" ref="E58" si="16">UPPER(TEXT(E59,"dddd"))</f>
        <v>ŠTVRTOK</v>
      </c>
      <c r="F58" s="4" t="str">
        <f t="shared" ref="F58" si="17">UPPER(TEXT(F59,"dddd"))</f>
        <v>PIATOK</v>
      </c>
      <c r="G58" s="5" t="str">
        <f t="shared" ref="G58" si="18">UPPER(TEXT(G59,"dddd"))</f>
        <v>SOBOTA</v>
      </c>
      <c r="H58" s="4" t="str">
        <f t="shared" ref="H58" si="19">UPPER(TEXT(H59,"dddd"))</f>
        <v>NEDEĽA</v>
      </c>
    </row>
    <row r="59" spans="1:8" ht="16.5" customHeight="1" x14ac:dyDescent="0.3">
      <c r="B59" s="11">
        <f t="array" ref="B59:H59">Dni+1+DATE(Kalendár5Rok,Kalendár5MesiacMožnosť,1)-WEEKDAY(DATE(Kalendár5Rok,Kalendár5MesiacMožnosť,1),MožnosťDňaVTýždni)</f>
        <v>45775</v>
      </c>
      <c r="C59" s="11">
        <v>45776</v>
      </c>
      <c r="D59" s="11">
        <v>45777</v>
      </c>
      <c r="E59" s="11">
        <v>45778</v>
      </c>
      <c r="F59" s="11">
        <v>45779</v>
      </c>
      <c r="G59" s="11">
        <v>45780</v>
      </c>
      <c r="H59" s="12">
        <v>45781</v>
      </c>
    </row>
    <row r="60" spans="1:8" ht="56.25" customHeight="1" x14ac:dyDescent="0.3">
      <c r="B60" s="7"/>
      <c r="C60" s="7"/>
      <c r="D60" s="7"/>
      <c r="E60" s="7" t="s">
        <v>46</v>
      </c>
      <c r="F60" s="7"/>
      <c r="G60" s="7" t="s">
        <v>34</v>
      </c>
      <c r="H60" s="8" t="s">
        <v>34</v>
      </c>
    </row>
    <row r="61" spans="1:8" ht="16.5" customHeight="1" x14ac:dyDescent="0.3">
      <c r="B61" s="11">
        <f t="array" ref="B61:H61">Dni+8+DATE(Kalendár5Rok,Kalendár5MesiacMožnosť,1)-WEEKDAY(DATE(Kalendár5Rok,Kalendár5MesiacMožnosť,1),MožnosťDňaVTýždni)</f>
        <v>45782</v>
      </c>
      <c r="C61" s="11">
        <v>45783</v>
      </c>
      <c r="D61" s="11">
        <v>45784</v>
      </c>
      <c r="E61" s="11">
        <v>45785</v>
      </c>
      <c r="F61" s="11">
        <v>45786</v>
      </c>
      <c r="G61" s="11">
        <v>45787</v>
      </c>
      <c r="H61" s="12">
        <v>45788</v>
      </c>
    </row>
    <row r="62" spans="1:8" ht="56.25" customHeight="1" x14ac:dyDescent="0.3">
      <c r="B62" s="7"/>
      <c r="C62" s="7"/>
      <c r="D62" s="7"/>
      <c r="E62" s="7" t="s">
        <v>47</v>
      </c>
      <c r="F62" s="7"/>
      <c r="G62" s="7" t="s">
        <v>35</v>
      </c>
      <c r="H62" s="8" t="s">
        <v>35</v>
      </c>
    </row>
    <row r="63" spans="1:8" ht="16.5" customHeight="1" x14ac:dyDescent="0.3">
      <c r="B63" s="11">
        <f t="array" ref="B63:H63">Dni+15+DATE(Kalendár5Rok,Kalendár5MesiacMožnosť,1)-WEEKDAY(DATE(Kalendár5Rok,Kalendár5MesiacMožnosť,1),MožnosťDňaVTýždni)</f>
        <v>45789</v>
      </c>
      <c r="C63" s="11">
        <v>45790</v>
      </c>
      <c r="D63" s="11">
        <v>45791</v>
      </c>
      <c r="E63" s="11">
        <v>45792</v>
      </c>
      <c r="F63" s="11">
        <v>45793</v>
      </c>
      <c r="G63" s="11">
        <v>45794</v>
      </c>
      <c r="H63" s="12">
        <v>45795</v>
      </c>
    </row>
    <row r="64" spans="1:8" ht="56.25" customHeight="1" x14ac:dyDescent="0.3">
      <c r="B64" s="7"/>
      <c r="C64" s="7"/>
      <c r="D64" s="7"/>
      <c r="E64" s="7" t="s">
        <v>48</v>
      </c>
      <c r="F64" s="7"/>
      <c r="G64" s="7" t="s">
        <v>49</v>
      </c>
      <c r="H64" s="8" t="s">
        <v>24</v>
      </c>
    </row>
    <row r="65" spans="1:8" ht="16.5" customHeight="1" x14ac:dyDescent="0.3">
      <c r="B65" s="11">
        <f t="array" ref="B65:H65">Dni+22+DATE(Kalendár5Rok,Kalendár5MesiacMožnosť,1)-WEEKDAY(DATE(Kalendár5Rok,Kalendár5MesiacMožnosť,1),MožnosťDňaVTýždni)</f>
        <v>45796</v>
      </c>
      <c r="C65" s="11">
        <v>45797</v>
      </c>
      <c r="D65" s="11">
        <v>45798</v>
      </c>
      <c r="E65" s="11">
        <v>45799</v>
      </c>
      <c r="F65" s="11">
        <v>45800</v>
      </c>
      <c r="G65" s="11">
        <v>45801</v>
      </c>
      <c r="H65" s="12">
        <v>45802</v>
      </c>
    </row>
    <row r="66" spans="1:8" ht="56.25" customHeight="1" x14ac:dyDescent="0.3">
      <c r="B66" s="7"/>
      <c r="C66" s="7"/>
      <c r="D66" s="7"/>
      <c r="E66" s="7"/>
      <c r="F66" s="7"/>
      <c r="G66" s="7" t="s">
        <v>50</v>
      </c>
      <c r="H66" s="8" t="s">
        <v>36</v>
      </c>
    </row>
    <row r="67" spans="1:8" ht="16.5" customHeight="1" x14ac:dyDescent="0.3">
      <c r="B67" s="11">
        <f t="array" ref="B67:H67">Dni+29+DATE(Kalendár5Rok,Kalendár5MesiacMožnosť,1)-WEEKDAY(DATE(Kalendár5Rok,Kalendár5MesiacMožnosť,1),MožnosťDňaVTýždni)</f>
        <v>45803</v>
      </c>
      <c r="C67" s="11">
        <v>45804</v>
      </c>
      <c r="D67" s="11">
        <v>45805</v>
      </c>
      <c r="E67" s="11">
        <v>45806</v>
      </c>
      <c r="F67" s="11">
        <v>45807</v>
      </c>
      <c r="G67" s="11">
        <v>45808</v>
      </c>
      <c r="H67" s="12">
        <v>45809</v>
      </c>
    </row>
    <row r="68" spans="1:8" ht="57" customHeight="1" x14ac:dyDescent="0.3">
      <c r="B68" s="7"/>
      <c r="C68" s="7"/>
      <c r="D68" s="7"/>
      <c r="E68" s="7"/>
      <c r="F68" s="7" t="s">
        <v>37</v>
      </c>
      <c r="G68" s="7" t="s">
        <v>38</v>
      </c>
      <c r="H68" s="9" t="s">
        <v>38</v>
      </c>
    </row>
    <row r="69" spans="1:8" ht="16.5" customHeight="1" x14ac:dyDescent="0.3">
      <c r="B69" s="11">
        <f t="array" ref="B69:C69">Dni+36+DATE(Kalendár5Rok,Kalendár5MesiacMožnosť,1)-WEEKDAY(DATE(Kalendár5Rok,Kalendár5MesiacMožnosť,1),MožnosťDňaVTýždni)</f>
        <v>45810</v>
      </c>
      <c r="C69" s="11">
        <v>45811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3"/>
      <c r="E70" s="13"/>
      <c r="F70" s="13"/>
      <c r="G70" s="13"/>
      <c r="H70" s="13"/>
    </row>
    <row r="71" spans="1:8" ht="54" customHeight="1" x14ac:dyDescent="0.7">
      <c r="A71" s="2"/>
      <c r="B71" s="1">
        <v>2025</v>
      </c>
      <c r="C71" s="16" t="str">
        <f>TEXT(DATE(Kalendár5Rok,Kalendár5MesiacMožnosť+1,1),"mmmm")</f>
        <v>jún</v>
      </c>
      <c r="D71" s="16"/>
      <c r="E71" s="16"/>
      <c r="F71" s="6"/>
      <c r="G71" s="6"/>
      <c r="H71" s="2"/>
    </row>
    <row r="72" spans="1:8" ht="14.25" customHeight="1" x14ac:dyDescent="0.3">
      <c r="A72" s="3"/>
      <c r="B72" s="4" t="str">
        <f>UPPER(TEXT(B73,"dddd"))</f>
        <v>PONDELOK</v>
      </c>
      <c r="C72" s="5" t="str">
        <f t="shared" ref="C72" si="20">UPPER(TEXT(C73,"dddd"))</f>
        <v>UTOROK</v>
      </c>
      <c r="D72" s="4" t="str">
        <f t="shared" ref="D72" si="21">UPPER(TEXT(D73,"dddd"))</f>
        <v>STREDA</v>
      </c>
      <c r="E72" s="5" t="str">
        <f t="shared" ref="E72" si="22">UPPER(TEXT(E73,"dddd"))</f>
        <v>ŠTVRTOK</v>
      </c>
      <c r="F72" s="4" t="str">
        <f t="shared" ref="F72" si="23">UPPER(TEXT(F73,"dddd"))</f>
        <v>PIATOK</v>
      </c>
      <c r="G72" s="5" t="str">
        <f t="shared" ref="G72" si="24">UPPER(TEXT(G73,"dddd"))</f>
        <v>SOBOTA</v>
      </c>
      <c r="H72" s="4" t="str">
        <f t="shared" ref="H72" si="25">UPPER(TEXT(H73,"dddd"))</f>
        <v>NEDEĽA</v>
      </c>
    </row>
    <row r="73" spans="1:8" ht="16.5" customHeight="1" x14ac:dyDescent="0.3">
      <c r="B73" s="11">
        <f t="array" ref="B73:H73">Dni+1+DATE(Kalendár6Rok,Kalendár6MesiacMožnosť,1)-WEEKDAY(DATE(Kalendár6Rok,Kalendár6MesiacMožnosť,1),MožnosťDňaVTýždni)</f>
        <v>45803</v>
      </c>
      <c r="C73" s="11">
        <v>45804</v>
      </c>
      <c r="D73" s="11">
        <v>45805</v>
      </c>
      <c r="E73" s="11">
        <v>45806</v>
      </c>
      <c r="F73" s="11">
        <v>45807</v>
      </c>
      <c r="G73" s="11">
        <v>45808</v>
      </c>
      <c r="H73" s="12">
        <v>45809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ref="B75:H75">Dni+8+DATE(Kalendár6Rok,Kalendár6MesiacMožnosť,1)-WEEKDAY(DATE(Kalendár6Rok,Kalendár6MesiacMožnosť,1),MožnosťDňaVTýždni)</f>
        <v>45810</v>
      </c>
      <c r="C75" s="11">
        <v>45811</v>
      </c>
      <c r="D75" s="11">
        <v>45812</v>
      </c>
      <c r="E75" s="11">
        <v>45813</v>
      </c>
      <c r="F75" s="11">
        <v>45814</v>
      </c>
      <c r="G75" s="11">
        <v>45815</v>
      </c>
      <c r="H75" s="12">
        <v>45816</v>
      </c>
    </row>
    <row r="76" spans="1:8" ht="56.25" customHeight="1" x14ac:dyDescent="0.3">
      <c r="B76" s="7"/>
      <c r="C76" s="7"/>
      <c r="D76" s="7"/>
      <c r="E76" s="7"/>
      <c r="F76" s="7"/>
      <c r="G76" s="7" t="s">
        <v>23</v>
      </c>
      <c r="H76" s="8" t="s">
        <v>23</v>
      </c>
    </row>
    <row r="77" spans="1:8" ht="16.5" customHeight="1" x14ac:dyDescent="0.3">
      <c r="B77" s="11">
        <f t="array" ref="B77:H77">Dni+15+DATE(Kalendár6Rok,Kalendár6MesiacMožnosť,1)-WEEKDAY(DATE(Kalendár6Rok,Kalendár6MesiacMožnosť,1),MožnosťDňaVTýždni)</f>
        <v>45817</v>
      </c>
      <c r="C77" s="11">
        <v>45818</v>
      </c>
      <c r="D77" s="11">
        <v>45819</v>
      </c>
      <c r="E77" s="11">
        <v>45820</v>
      </c>
      <c r="F77" s="11">
        <v>45821</v>
      </c>
      <c r="G77" s="11">
        <v>45822</v>
      </c>
      <c r="H77" s="12">
        <v>45823</v>
      </c>
    </row>
    <row r="78" spans="1:8" ht="56.25" customHeight="1" x14ac:dyDescent="0.3">
      <c r="B78" s="7"/>
      <c r="C78" s="7"/>
      <c r="D78" s="7"/>
      <c r="E78" s="7" t="s">
        <v>51</v>
      </c>
      <c r="F78" s="7"/>
      <c r="G78" s="7" t="s">
        <v>39</v>
      </c>
      <c r="H78" s="8" t="s">
        <v>39</v>
      </c>
    </row>
    <row r="79" spans="1:8" ht="16.5" customHeight="1" x14ac:dyDescent="0.3">
      <c r="B79" s="11">
        <f t="array" ref="B79:H79">Dni+22+DATE(Kalendár6Rok,Kalendár6MesiacMožnosť,1)-WEEKDAY(DATE(Kalendár6Rok,Kalendár6MesiacMožnosť,1),MožnosťDňaVTýždni)</f>
        <v>45824</v>
      </c>
      <c r="C79" s="11">
        <v>45825</v>
      </c>
      <c r="D79" s="11">
        <v>45826</v>
      </c>
      <c r="E79" s="11">
        <v>45827</v>
      </c>
      <c r="F79" s="11">
        <v>45828</v>
      </c>
      <c r="G79" s="11">
        <v>45829</v>
      </c>
      <c r="H79" s="12">
        <v>45830</v>
      </c>
    </row>
    <row r="80" spans="1:8" ht="56.25" customHeight="1" x14ac:dyDescent="0.3">
      <c r="B80" s="7"/>
      <c r="C80" s="7"/>
      <c r="D80" s="7"/>
      <c r="E80" s="7"/>
      <c r="F80" s="7"/>
      <c r="G80" s="7" t="s">
        <v>40</v>
      </c>
      <c r="H80" s="8" t="s">
        <v>40</v>
      </c>
    </row>
    <row r="81" spans="1:8" ht="16.5" customHeight="1" x14ac:dyDescent="0.3">
      <c r="B81" s="11">
        <f t="array" ref="B81:H81">Dni+29+DATE(Kalendár6Rok,Kalendár6MesiacMožnosť,1)-WEEKDAY(DATE(Kalendár6Rok,Kalendár6MesiacMožnosť,1),MožnosťDňaVTýždni)</f>
        <v>45831</v>
      </c>
      <c r="C81" s="11">
        <v>45832</v>
      </c>
      <c r="D81" s="11">
        <v>45833</v>
      </c>
      <c r="E81" s="11">
        <v>45834</v>
      </c>
      <c r="F81" s="11">
        <v>45835</v>
      </c>
      <c r="G81" s="11">
        <v>45836</v>
      </c>
      <c r="H81" s="12">
        <v>45837</v>
      </c>
    </row>
    <row r="82" spans="1:8" ht="57" customHeight="1" x14ac:dyDescent="0.3">
      <c r="B82" s="7"/>
      <c r="C82" s="7"/>
      <c r="D82" s="7"/>
      <c r="E82" s="7"/>
      <c r="F82" s="7"/>
      <c r="G82" s="7" t="s">
        <v>52</v>
      </c>
      <c r="H82" s="9" t="s">
        <v>53</v>
      </c>
    </row>
    <row r="83" spans="1:8" ht="16.5" customHeight="1" x14ac:dyDescent="0.3">
      <c r="B83" s="11">
        <f t="array" ref="B83:C83">Dni+36+DATE(Kalendár6Rok,Kalendár6MesiacMožnosť,1)-WEEKDAY(DATE(Kalendár6Rok,Kalendár6MesiacMožnosť,1),MožnosťDňaVTýždni)</f>
        <v>45838</v>
      </c>
      <c r="C83" s="11">
        <v>45839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3"/>
      <c r="E84" s="13"/>
      <c r="F84" s="13"/>
      <c r="G84" s="13"/>
      <c r="H84" s="13"/>
    </row>
    <row r="85" spans="1:8" ht="54" customHeight="1" x14ac:dyDescent="0.7">
      <c r="A85" s="2"/>
      <c r="B85" s="1">
        <f>YEAR(DATE(Kalendár6Rok,Kalendár6MesiacMožnosť+1,1))</f>
        <v>2025</v>
      </c>
      <c r="C85" s="16" t="str">
        <f>TEXT(DATE(Kalendár6Rok,Kalendár6MesiacMožnosť+1,1),"mmmm")</f>
        <v>júl</v>
      </c>
      <c r="D85" s="16"/>
      <c r="E85" s="16"/>
      <c r="F85" s="6"/>
      <c r="G85" s="6"/>
      <c r="H85" s="2"/>
    </row>
    <row r="86" spans="1:8" ht="14.25" customHeight="1" x14ac:dyDescent="0.3">
      <c r="A86" s="3"/>
      <c r="B86" s="4" t="str">
        <f>UPPER(TEXT(B87,"dddd"))</f>
        <v>PONDELOK</v>
      </c>
      <c r="C86" s="5" t="str">
        <f t="shared" ref="C86" si="26">UPPER(TEXT(C87,"dddd"))</f>
        <v>UTOROK</v>
      </c>
      <c r="D86" s="4" t="str">
        <f t="shared" ref="D86" si="27">UPPER(TEXT(D87,"dddd"))</f>
        <v>STREDA</v>
      </c>
      <c r="E86" s="5" t="str">
        <f t="shared" ref="E86" si="28">UPPER(TEXT(E87,"dddd"))</f>
        <v>ŠTVRTOK</v>
      </c>
      <c r="F86" s="4" t="str">
        <f t="shared" ref="F86" si="29">UPPER(TEXT(F87,"dddd"))</f>
        <v>PIATOK</v>
      </c>
      <c r="G86" s="5" t="str">
        <f t="shared" ref="G86" si="30">UPPER(TEXT(G87,"dddd"))</f>
        <v>SOBOTA</v>
      </c>
      <c r="H86" s="4" t="str">
        <f t="shared" ref="H86" si="31">UPPER(TEXT(H87,"dddd"))</f>
        <v>NEDEĽA</v>
      </c>
    </row>
    <row r="87" spans="1:8" ht="16.5" customHeight="1" x14ac:dyDescent="0.3">
      <c r="B87" s="11">
        <f t="array" ref="B87:H87">Dni+1+DATE(Kalendár7Rok,Kalendár7MesiacMožnosť,1)-WEEKDAY(DATE(Kalendár7Rok,Kalendár7MesiacMožnosť,1),MožnosťDňaVTýždni)</f>
        <v>45838</v>
      </c>
      <c r="C87" s="11">
        <v>45839</v>
      </c>
      <c r="D87" s="11">
        <v>45840</v>
      </c>
      <c r="E87" s="11">
        <v>45841</v>
      </c>
      <c r="F87" s="11">
        <v>45842</v>
      </c>
      <c r="G87" s="11">
        <v>45843</v>
      </c>
      <c r="H87" s="12">
        <v>45844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ref="B89:H89">Dni+8+DATE(Kalendár7Rok,Kalendár7MesiacMožnosť,1)-WEEKDAY(DATE(Kalendár7Rok,Kalendár7MesiacMožnosť,1),MožnosťDňaVTýždni)</f>
        <v>45845</v>
      </c>
      <c r="C89" s="11">
        <v>45846</v>
      </c>
      <c r="D89" s="11">
        <v>45847</v>
      </c>
      <c r="E89" s="11">
        <v>45848</v>
      </c>
      <c r="F89" s="11">
        <v>45849</v>
      </c>
      <c r="G89" s="11">
        <v>45850</v>
      </c>
      <c r="H89" s="12">
        <v>45851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ref="B91:H91">Dni+15+DATE(Kalendár7Rok,Kalendár7MesiacMožnosť,1)-WEEKDAY(DATE(Kalendár7Rok,Kalendár7MesiacMožnosť,1),MožnosťDňaVTýždni)</f>
        <v>45852</v>
      </c>
      <c r="C91" s="11">
        <v>45853</v>
      </c>
      <c r="D91" s="11">
        <v>45854</v>
      </c>
      <c r="E91" s="11">
        <v>45855</v>
      </c>
      <c r="F91" s="11">
        <v>45856</v>
      </c>
      <c r="G91" s="11">
        <v>45857</v>
      </c>
      <c r="H91" s="12">
        <v>45858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ref="B93:H93">Dni+22+DATE(Kalendár7Rok,Kalendár7MesiacMožnosť,1)-WEEKDAY(DATE(Kalendár7Rok,Kalendár7MesiacMožnosť,1),MožnosťDňaVTýždni)</f>
        <v>45859</v>
      </c>
      <c r="C93" s="11">
        <v>45860</v>
      </c>
      <c r="D93" s="11">
        <v>45861</v>
      </c>
      <c r="E93" s="11">
        <v>45862</v>
      </c>
      <c r="F93" s="11">
        <v>45863</v>
      </c>
      <c r="G93" s="11">
        <v>45864</v>
      </c>
      <c r="H93" s="12">
        <v>45865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ref="B95:H95">Dni+29+DATE(Kalendár7Rok,Kalendár7MesiacMožnosť,1)-WEEKDAY(DATE(Kalendár7Rok,Kalendár7MesiacMožnosť,1),MožnosťDňaVTýždni)</f>
        <v>45866</v>
      </c>
      <c r="C95" s="11">
        <v>45867</v>
      </c>
      <c r="D95" s="11">
        <v>45868</v>
      </c>
      <c r="E95" s="11">
        <v>45869</v>
      </c>
      <c r="F95" s="11">
        <v>45870</v>
      </c>
      <c r="G95" s="11">
        <v>45871</v>
      </c>
      <c r="H95" s="12">
        <v>45872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ref="B97:C97">Dni+36+DATE(Kalendár7Rok,Kalendár7MesiacMožnosť,1)-WEEKDAY(DATE(Kalendár7Rok,Kalendár7MesiacMožnosť,1),MožnosťDňaVTýždni)</f>
        <v>45873</v>
      </c>
      <c r="C97" s="11">
        <v>45874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3"/>
      <c r="E98" s="13"/>
      <c r="F98" s="13"/>
      <c r="G98" s="13"/>
      <c r="H98" s="13"/>
    </row>
    <row r="99" spans="1:8" ht="54" customHeight="1" x14ac:dyDescent="0.7">
      <c r="A99" s="2"/>
      <c r="B99" s="1">
        <f>YEAR(DATE(Kalendár7Rok,Kalendár7MesiacMožnosť+1,1))</f>
        <v>2025</v>
      </c>
      <c r="C99" s="16" t="str">
        <f>TEXT(DATE(Kalendár7Rok,Kalendár7MesiacMožnosť+1,1),"mmmm")</f>
        <v>august</v>
      </c>
      <c r="D99" s="16"/>
      <c r="E99" s="16"/>
      <c r="F99" s="6"/>
      <c r="G99" s="6"/>
      <c r="H99" s="2"/>
    </row>
    <row r="100" spans="1:8" ht="14.25" customHeight="1" x14ac:dyDescent="0.3">
      <c r="A100" s="3"/>
      <c r="B100" s="4" t="str">
        <f>UPPER(TEXT(B101,"dddd"))</f>
        <v>PONDELOK</v>
      </c>
      <c r="C100" s="5" t="str">
        <f t="shared" ref="C100" si="32">UPPER(TEXT(C101,"dddd"))</f>
        <v>UTOROK</v>
      </c>
      <c r="D100" s="4" t="str">
        <f t="shared" ref="D100" si="33">UPPER(TEXT(D101,"dddd"))</f>
        <v>STREDA</v>
      </c>
      <c r="E100" s="5" t="str">
        <f t="shared" ref="E100" si="34">UPPER(TEXT(E101,"dddd"))</f>
        <v>ŠTVRTOK</v>
      </c>
      <c r="F100" s="4" t="str">
        <f t="shared" ref="F100" si="35">UPPER(TEXT(F101,"dddd"))</f>
        <v>PIATOK</v>
      </c>
      <c r="G100" s="5" t="str">
        <f t="shared" ref="G100" si="36">UPPER(TEXT(G101,"dddd"))</f>
        <v>SOBOTA</v>
      </c>
      <c r="H100" s="4" t="str">
        <f t="shared" ref="H100" si="37">UPPER(TEXT(H101,"dddd"))</f>
        <v>NEDEĽA</v>
      </c>
    </row>
    <row r="101" spans="1:8" ht="16.5" customHeight="1" x14ac:dyDescent="0.3">
      <c r="B101" s="11">
        <f t="array" ref="B101:H101">Dni+1+DATE(Kalendár8Rok,Kalendár8MesiacMožnosť,1)-WEEKDAY(DATE(Kalendár8Rok,Kalendár8MesiacMožnosť,1),MožnosťDňaVTýždni)</f>
        <v>45866</v>
      </c>
      <c r="C101" s="11">
        <v>45867</v>
      </c>
      <c r="D101" s="11">
        <v>45868</v>
      </c>
      <c r="E101" s="11">
        <v>45869</v>
      </c>
      <c r="F101" s="11">
        <v>45870</v>
      </c>
      <c r="G101" s="11">
        <v>45871</v>
      </c>
      <c r="H101" s="12">
        <v>45872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Dni+8+DATE(Kalendár8Rok,Kalendár8MesiacMožnosť,1)-WEEKDAY(DATE(Kalendár8Rok,Kalendár8MesiacMožnosť,1),MožnosťDňaVTýždni)</f>
        <v>45873</v>
      </c>
      <c r="C103" s="11">
        <v>45874</v>
      </c>
      <c r="D103" s="11">
        <v>45875</v>
      </c>
      <c r="E103" s="11">
        <v>45876</v>
      </c>
      <c r="F103" s="11">
        <v>45877</v>
      </c>
      <c r="G103" s="11">
        <v>45878</v>
      </c>
      <c r="H103" s="12">
        <v>45879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ref="B105:H105">Dni+15+DATE(Kalendár8Rok,Kalendár8MesiacMožnosť,1)-WEEKDAY(DATE(Kalendár8Rok,Kalendár8MesiacMožnosť,1),MožnosťDňaVTýždni)</f>
        <v>45880</v>
      </c>
      <c r="C105" s="11">
        <v>45881</v>
      </c>
      <c r="D105" s="11">
        <v>45882</v>
      </c>
      <c r="E105" s="11">
        <v>45883</v>
      </c>
      <c r="F105" s="11">
        <v>45884</v>
      </c>
      <c r="G105" s="11">
        <v>45885</v>
      </c>
      <c r="H105" s="12">
        <v>45886</v>
      </c>
    </row>
    <row r="106" spans="1:8" ht="56.25" customHeight="1" x14ac:dyDescent="0.3">
      <c r="B106" s="7"/>
      <c r="C106" s="7"/>
      <c r="D106" s="7"/>
      <c r="E106" s="7"/>
      <c r="F106" s="7"/>
      <c r="G106" s="7" t="s">
        <v>13</v>
      </c>
      <c r="H106" s="8" t="s">
        <v>54</v>
      </c>
    </row>
    <row r="107" spans="1:8" ht="16.5" customHeight="1" x14ac:dyDescent="0.3">
      <c r="B107" s="11">
        <f t="array" ref="B107:H107">Dni+22+DATE(Kalendár8Rok,Kalendár8MesiacMožnosť,1)-WEEKDAY(DATE(Kalendár8Rok,Kalendár8MesiacMožnosť,1),MožnosťDňaVTýždni)</f>
        <v>45887</v>
      </c>
      <c r="C107" s="11">
        <v>45888</v>
      </c>
      <c r="D107" s="11">
        <v>45889</v>
      </c>
      <c r="E107" s="11">
        <v>45890</v>
      </c>
      <c r="F107" s="11">
        <v>45891</v>
      </c>
      <c r="G107" s="11">
        <v>45892</v>
      </c>
      <c r="H107" s="12">
        <v>45893</v>
      </c>
    </row>
    <row r="108" spans="1:8" ht="56.25" customHeight="1" x14ac:dyDescent="0.3">
      <c r="B108" s="7" t="s">
        <v>55</v>
      </c>
      <c r="C108" s="7" t="s">
        <v>55</v>
      </c>
      <c r="D108" s="7" t="s">
        <v>55</v>
      </c>
      <c r="E108" s="7" t="s">
        <v>55</v>
      </c>
      <c r="F108" s="7" t="s">
        <v>55</v>
      </c>
      <c r="G108" s="7" t="s">
        <v>55</v>
      </c>
      <c r="H108" s="8" t="s">
        <v>56</v>
      </c>
    </row>
    <row r="109" spans="1:8" ht="16.5" customHeight="1" x14ac:dyDescent="0.3">
      <c r="B109" s="11">
        <f t="array" ref="B109:H109">Dni+29+DATE(Kalendár8Rok,Kalendár8MesiacMožnosť,1)-WEEKDAY(DATE(Kalendár8Rok,Kalendár8MesiacMožnosť,1),MožnosťDňaVTýždni)</f>
        <v>45894</v>
      </c>
      <c r="C109" s="11">
        <v>45895</v>
      </c>
      <c r="D109" s="11">
        <v>45896</v>
      </c>
      <c r="E109" s="11">
        <v>45897</v>
      </c>
      <c r="F109" s="11">
        <v>45898</v>
      </c>
      <c r="G109" s="11">
        <v>45899</v>
      </c>
      <c r="H109" s="12">
        <v>45900</v>
      </c>
    </row>
    <row r="110" spans="1:8" ht="57" customHeight="1" x14ac:dyDescent="0.3">
      <c r="B110" s="7" t="s">
        <v>14</v>
      </c>
      <c r="C110" s="7" t="s">
        <v>14</v>
      </c>
      <c r="D110" s="7" t="s">
        <v>14</v>
      </c>
      <c r="E110" s="7" t="s">
        <v>14</v>
      </c>
      <c r="F110" s="7" t="s">
        <v>14</v>
      </c>
      <c r="G110" s="7" t="s">
        <v>21</v>
      </c>
      <c r="H110" s="9" t="s">
        <v>22</v>
      </c>
    </row>
    <row r="111" spans="1:8" ht="16.5" customHeight="1" x14ac:dyDescent="0.3">
      <c r="B111" s="11">
        <f t="array" ref="B111:C111">Dni+36+DATE(Kalendár8Rok,Kalendár8MesiacMožnosť,1)-WEEKDAY(DATE(Kalendár8Rok,Kalendár8MesiacMožnosť,1),MožnosťDňaVTýždni)</f>
        <v>45901</v>
      </c>
      <c r="C111" s="11">
        <v>45902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3"/>
      <c r="E112" s="13"/>
      <c r="F112" s="13"/>
      <c r="G112" s="13"/>
      <c r="H112" s="13"/>
    </row>
    <row r="113" spans="1:8" ht="54" customHeight="1" x14ac:dyDescent="0.7">
      <c r="A113" s="2"/>
      <c r="B113" s="1">
        <f>YEAR(DATE(Kalendár8Rok,Kalendár8MesiacMožnosť+1,1))</f>
        <v>2025</v>
      </c>
      <c r="C113" s="16" t="str">
        <f>TEXT(DATE(Kalendár8Rok,Kalendár8MesiacMožnosť+1,1),"mmmm")</f>
        <v>september</v>
      </c>
      <c r="D113" s="16"/>
      <c r="E113" s="16"/>
      <c r="F113" s="6"/>
      <c r="G113" s="6"/>
      <c r="H113" s="2"/>
    </row>
    <row r="114" spans="1:8" ht="14.25" customHeight="1" x14ac:dyDescent="0.3">
      <c r="A114" s="3"/>
      <c r="B114" s="4" t="str">
        <f>UPPER(TEXT(B115,"dddd"))</f>
        <v>PONDELOK</v>
      </c>
      <c r="C114" s="5" t="str">
        <f t="shared" ref="C114" si="38">UPPER(TEXT(C115,"dddd"))</f>
        <v>UTOROK</v>
      </c>
      <c r="D114" s="4" t="str">
        <f t="shared" ref="D114" si="39">UPPER(TEXT(D115,"dddd"))</f>
        <v>STREDA</v>
      </c>
      <c r="E114" s="5" t="str">
        <f t="shared" ref="E114" si="40">UPPER(TEXT(E115,"dddd"))</f>
        <v>ŠTVRTOK</v>
      </c>
      <c r="F114" s="4" t="str">
        <f t="shared" ref="F114" si="41">UPPER(TEXT(F115,"dddd"))</f>
        <v>PIATOK</v>
      </c>
      <c r="G114" s="5" t="str">
        <f t="shared" ref="G114" si="42">UPPER(TEXT(G115,"dddd"))</f>
        <v>SOBOTA</v>
      </c>
      <c r="H114" s="4" t="str">
        <f t="shared" ref="H114" si="43">UPPER(TEXT(H115,"dddd"))</f>
        <v>NEDEĽA</v>
      </c>
    </row>
    <row r="115" spans="1:8" ht="16.5" customHeight="1" x14ac:dyDescent="0.3">
      <c r="B115" s="11">
        <f t="array" ref="B115:H115">Dni+1+DATE(Kalendár9Rok,Kalendár9MesiacMožnosť,1)-WEEKDAY(DATE(Kalendár9Rok,Kalendár9MesiacMožnosť,1),MožnosťDňaVTýždni)</f>
        <v>45901</v>
      </c>
      <c r="C115" s="11">
        <v>45902</v>
      </c>
      <c r="D115" s="11">
        <v>45903</v>
      </c>
      <c r="E115" s="11">
        <v>45904</v>
      </c>
      <c r="F115" s="11">
        <v>45905</v>
      </c>
      <c r="G115" s="11">
        <v>45906</v>
      </c>
      <c r="H115" s="12">
        <v>45907</v>
      </c>
    </row>
    <row r="116" spans="1:8" ht="56.25" customHeight="1" x14ac:dyDescent="0.3">
      <c r="B116" s="7"/>
      <c r="C116" s="7"/>
      <c r="D116" s="7"/>
      <c r="E116" s="7" t="s">
        <v>41</v>
      </c>
      <c r="F116" s="7" t="s">
        <v>41</v>
      </c>
      <c r="G116" s="7" t="s">
        <v>41</v>
      </c>
      <c r="H116" s="8" t="s">
        <v>42</v>
      </c>
    </row>
    <row r="117" spans="1:8" ht="16.5" customHeight="1" x14ac:dyDescent="0.3">
      <c r="B117" s="11">
        <f t="array" ref="B117:H117">Dni+8+DATE(Kalendár9Rok,Kalendár9MesiacMožnosť,1)-WEEKDAY(DATE(Kalendár9Rok,Kalendár9MesiacMožnosť,1),MožnosťDňaVTýždni)</f>
        <v>45908</v>
      </c>
      <c r="C117" s="11">
        <v>45909</v>
      </c>
      <c r="D117" s="11">
        <v>45910</v>
      </c>
      <c r="E117" s="11">
        <v>45911</v>
      </c>
      <c r="F117" s="11">
        <v>45912</v>
      </c>
      <c r="G117" s="11">
        <v>45913</v>
      </c>
      <c r="H117" s="12">
        <v>45914</v>
      </c>
    </row>
    <row r="118" spans="1:8" ht="56.25" customHeight="1" x14ac:dyDescent="0.3">
      <c r="B118" s="7" t="s">
        <v>15</v>
      </c>
      <c r="C118" s="7" t="s">
        <v>15</v>
      </c>
      <c r="D118" s="7" t="s">
        <v>15</v>
      </c>
      <c r="E118" s="7" t="s">
        <v>15</v>
      </c>
      <c r="F118" s="7" t="s">
        <v>15</v>
      </c>
      <c r="G118" s="7" t="s">
        <v>16</v>
      </c>
      <c r="H118" s="8" t="s">
        <v>17</v>
      </c>
    </row>
    <row r="119" spans="1:8" ht="16.5" customHeight="1" x14ac:dyDescent="0.3">
      <c r="B119" s="11">
        <f t="array" ref="B119:H119">Dni+15+DATE(Kalendár9Rok,Kalendár9MesiacMožnosť,1)-WEEKDAY(DATE(Kalendár9Rok,Kalendár9MesiacMožnosť,1),MožnosťDňaVTýždni)</f>
        <v>45915</v>
      </c>
      <c r="C119" s="11">
        <v>45916</v>
      </c>
      <c r="D119" s="11">
        <v>45917</v>
      </c>
      <c r="E119" s="11">
        <v>45918</v>
      </c>
      <c r="F119" s="11">
        <v>45919</v>
      </c>
      <c r="G119" s="11">
        <v>45920</v>
      </c>
      <c r="H119" s="12">
        <v>45921</v>
      </c>
    </row>
    <row r="120" spans="1:8" ht="56.25" customHeight="1" x14ac:dyDescent="0.3">
      <c r="B120" s="7"/>
      <c r="C120" s="7"/>
      <c r="D120" s="7"/>
      <c r="E120" s="7"/>
      <c r="F120" s="7"/>
      <c r="G120" s="7" t="s">
        <v>43</v>
      </c>
      <c r="H120" s="8" t="s">
        <v>44</v>
      </c>
    </row>
    <row r="121" spans="1:8" ht="16.5" customHeight="1" x14ac:dyDescent="0.3">
      <c r="B121" s="11">
        <f t="array" ref="B121:H121">Dni+22+DATE(Kalendár9Rok,Kalendár9MesiacMožnosť,1)-WEEKDAY(DATE(Kalendár9Rok,Kalendár9MesiacMožnosť,1),MožnosťDňaVTýždni)</f>
        <v>45922</v>
      </c>
      <c r="C121" s="11">
        <v>45923</v>
      </c>
      <c r="D121" s="11">
        <v>45924</v>
      </c>
      <c r="E121" s="11">
        <v>45925</v>
      </c>
      <c r="F121" s="11">
        <v>45926</v>
      </c>
      <c r="G121" s="11">
        <v>45927</v>
      </c>
      <c r="H121" s="12">
        <v>45928</v>
      </c>
    </row>
    <row r="122" spans="1:8" ht="56.25" customHeight="1" x14ac:dyDescent="0.3">
      <c r="B122" s="7"/>
      <c r="C122" s="7"/>
      <c r="D122" s="7"/>
      <c r="E122" s="7"/>
      <c r="F122" s="7"/>
      <c r="G122" s="7" t="s">
        <v>18</v>
      </c>
      <c r="H122" s="8" t="s">
        <v>18</v>
      </c>
    </row>
    <row r="123" spans="1:8" ht="16.5" customHeight="1" x14ac:dyDescent="0.3">
      <c r="B123" s="11">
        <f t="array" ref="B123:H123">Dni+29+DATE(Kalendár9Rok,Kalendár9MesiacMožnosť,1)-WEEKDAY(DATE(Kalendár9Rok,Kalendár9MesiacMožnosť,1),MožnosťDňaVTýždni)</f>
        <v>45929</v>
      </c>
      <c r="C123" s="11">
        <v>45930</v>
      </c>
      <c r="D123" s="11">
        <v>45931</v>
      </c>
      <c r="E123" s="11">
        <v>45932</v>
      </c>
      <c r="F123" s="11">
        <v>45933</v>
      </c>
      <c r="G123" s="11">
        <v>45934</v>
      </c>
      <c r="H123" s="12">
        <v>45935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ref="B125:C125">Dni+36+DATE(Kalendár9Rok,Kalendár9MesiacMožnosť,1)-WEEKDAY(DATE(Kalendár9Rok,Kalendár9MesiacMožnosť,1),MožnosťDňaVTýždni)</f>
        <v>45936</v>
      </c>
      <c r="C125" s="11">
        <v>45937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3"/>
      <c r="E126" s="13"/>
      <c r="F126" s="13"/>
      <c r="G126" s="13"/>
      <c r="H126" s="13"/>
    </row>
    <row r="127" spans="1:8" ht="54" customHeight="1" x14ac:dyDescent="0.7">
      <c r="A127" s="2"/>
      <c r="B127" s="1">
        <f>YEAR(DATE(Kalendár9Rok,Kalendár9MesiacMožnosť+1,1))</f>
        <v>2025</v>
      </c>
      <c r="C127" s="16" t="str">
        <f>TEXT(DATE(Kalendár9Rok,Kalendár9MesiacMožnosť+1,1),"mmmm")</f>
        <v>október</v>
      </c>
      <c r="D127" s="16"/>
      <c r="E127" s="16"/>
      <c r="F127" s="6"/>
      <c r="G127" s="6"/>
      <c r="H127" s="2"/>
    </row>
    <row r="128" spans="1:8" ht="14.25" customHeight="1" x14ac:dyDescent="0.3">
      <c r="A128" s="3"/>
      <c r="B128" s="4" t="str">
        <f>UPPER(TEXT(B129,"dddd"))</f>
        <v>PONDELOK</v>
      </c>
      <c r="C128" s="5" t="str">
        <f t="shared" ref="C128:H128" si="44">UPPER(TEXT(C129,"dddd"))</f>
        <v>UTOROK</v>
      </c>
      <c r="D128" s="4" t="str">
        <f t="shared" si="44"/>
        <v>STREDA</v>
      </c>
      <c r="E128" s="5" t="str">
        <f t="shared" si="44"/>
        <v>ŠTVRTOK</v>
      </c>
      <c r="F128" s="4" t="str">
        <f t="shared" si="44"/>
        <v>PIATOK</v>
      </c>
      <c r="G128" s="5" t="str">
        <f t="shared" si="44"/>
        <v>SOBOTA</v>
      </c>
      <c r="H128" s="4" t="str">
        <f t="shared" si="44"/>
        <v>NEDEĽA</v>
      </c>
    </row>
    <row r="129" spans="2:8" ht="16.5" customHeight="1" x14ac:dyDescent="0.3">
      <c r="B129" s="11">
        <f t="array" ref="B129:H129">Dni+1+DATE(Kalendár10Rok,Kalendár10MesiacMožnosť,1)-WEEKDAY(DATE(Kalendár10Rok,Kalendár10MesiacMožnosť,1),MožnosťDňaVTýždni)</f>
        <v>45929</v>
      </c>
      <c r="C129" s="11">
        <v>45930</v>
      </c>
      <c r="D129" s="11">
        <v>45931</v>
      </c>
      <c r="E129" s="11">
        <v>45932</v>
      </c>
      <c r="F129" s="11">
        <v>45933</v>
      </c>
      <c r="G129" s="11">
        <v>45934</v>
      </c>
      <c r="H129" s="12">
        <v>45935</v>
      </c>
    </row>
    <row r="130" spans="2:8" ht="56.25" customHeight="1" x14ac:dyDescent="0.3">
      <c r="B130" s="7"/>
      <c r="C130" s="7"/>
      <c r="D130" s="7"/>
      <c r="E130" s="7"/>
      <c r="F130" s="7"/>
      <c r="G130" s="7" t="s">
        <v>19</v>
      </c>
      <c r="H130" s="8" t="s">
        <v>19</v>
      </c>
    </row>
    <row r="131" spans="2:8" ht="16.5" customHeight="1" x14ac:dyDescent="0.3">
      <c r="B131" s="11">
        <f t="array" ref="B131:H131">Dni+8+DATE(Kalendár10Rok,Kalendár10MesiacMožnosť,1)-WEEKDAY(DATE(Kalendár10Rok,Kalendár10MesiacMožnosť,1),MožnosťDňaVTýždni)</f>
        <v>45936</v>
      </c>
      <c r="C131" s="11">
        <v>45937</v>
      </c>
      <c r="D131" s="11">
        <v>45938</v>
      </c>
      <c r="E131" s="11">
        <v>45939</v>
      </c>
      <c r="F131" s="11">
        <v>45940</v>
      </c>
      <c r="G131" s="11">
        <v>45941</v>
      </c>
      <c r="H131" s="12">
        <v>45942</v>
      </c>
    </row>
    <row r="132" spans="2:8" ht="56.25" customHeight="1" x14ac:dyDescent="0.3">
      <c r="B132" s="7"/>
      <c r="C132" s="7"/>
      <c r="D132" s="7"/>
      <c r="E132" s="7"/>
      <c r="F132" s="7"/>
      <c r="G132" s="7" t="s">
        <v>20</v>
      </c>
      <c r="H132" s="8" t="s">
        <v>20</v>
      </c>
    </row>
    <row r="133" spans="2:8" ht="16.5" customHeight="1" x14ac:dyDescent="0.3">
      <c r="B133" s="11">
        <f t="array" ref="B133:H133">Dni+15+DATE(Kalendár10Rok,Kalendár10MesiacMožnosť,1)-WEEKDAY(DATE(Kalendár10Rok,Kalendár10MesiacMožnosť,1),MožnosťDňaVTýždni)</f>
        <v>45943</v>
      </c>
      <c r="C133" s="11">
        <v>45944</v>
      </c>
      <c r="D133" s="11">
        <v>45945</v>
      </c>
      <c r="E133" s="11">
        <v>45946</v>
      </c>
      <c r="F133" s="11">
        <v>45947</v>
      </c>
      <c r="G133" s="11">
        <v>45948</v>
      </c>
      <c r="H133" s="12">
        <v>45949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ref="B135:H135">Dni+22+DATE(Kalendár10Rok,Kalendár10MesiacMožnosť,1)-WEEKDAY(DATE(Kalendár10Rok,Kalendár10MesiacMožnosť,1),MožnosťDňaVTýždni)</f>
        <v>45950</v>
      </c>
      <c r="C135" s="11">
        <v>45951</v>
      </c>
      <c r="D135" s="11">
        <v>45952</v>
      </c>
      <c r="E135" s="11">
        <v>45953</v>
      </c>
      <c r="F135" s="11">
        <v>45954</v>
      </c>
      <c r="G135" s="11">
        <v>45955</v>
      </c>
      <c r="H135" s="12">
        <v>45956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Dni+29+DATE(Kalendár10Rok,Kalendár10MesiacMožnosť,1)-WEEKDAY(DATE(Kalendár10Rok,Kalendár10MesiacMožnosť,1),MožnosťDňaVTýždni)</f>
        <v>45957</v>
      </c>
      <c r="C137" s="11">
        <v>45958</v>
      </c>
      <c r="D137" s="11">
        <v>45959</v>
      </c>
      <c r="E137" s="11">
        <v>45960</v>
      </c>
      <c r="F137" s="11">
        <v>45961</v>
      </c>
      <c r="G137" s="11">
        <v>45962</v>
      </c>
      <c r="H137" s="12">
        <v>45963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Dni+36+DATE(Kalendár10Rok,Kalendár10MesiacMožnosť,1)-WEEKDAY(DATE(Kalendár10Rok,Kalendár10MesiacMožnosť,1),MožnosťDňaVTýždni)</f>
        <v>45964</v>
      </c>
      <c r="C139" s="11">
        <v>45965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3"/>
      <c r="E140" s="13"/>
      <c r="F140" s="13"/>
      <c r="G140" s="13"/>
      <c r="H140" s="13"/>
    </row>
    <row r="141" spans="2:8" ht="54" customHeight="1" x14ac:dyDescent="0.7">
      <c r="B141" s="1">
        <f>YEAR(DATE(Kalendár10Rok,Kalendár10MesiacMožnosť+1,1))</f>
        <v>2025</v>
      </c>
      <c r="C141" s="16" t="str">
        <f>TEXT(DATE(Kalendár10Rok,Kalendár10MesiacMožnosť+1,1),"mmmm")</f>
        <v>november</v>
      </c>
      <c r="D141" s="16"/>
      <c r="E141" s="16"/>
      <c r="F141" s="6"/>
      <c r="G141" s="6"/>
      <c r="H141" s="2"/>
    </row>
    <row r="142" spans="2:8" ht="14.25" customHeight="1" x14ac:dyDescent="0.3">
      <c r="B142" s="4" t="str">
        <f>UPPER(TEXT(B143,"dddd"))</f>
        <v>PONDELOK</v>
      </c>
      <c r="C142" s="5" t="str">
        <f t="shared" ref="C142:H142" si="45">UPPER(TEXT(C143,"dddd"))</f>
        <v>UTOROK</v>
      </c>
      <c r="D142" s="4" t="str">
        <f t="shared" si="45"/>
        <v>STREDA</v>
      </c>
      <c r="E142" s="5" t="str">
        <f t="shared" si="45"/>
        <v>ŠTVRTOK</v>
      </c>
      <c r="F142" s="4" t="str">
        <f t="shared" si="45"/>
        <v>PIATOK</v>
      </c>
      <c r="G142" s="5" t="str">
        <f t="shared" si="45"/>
        <v>SOBOTA</v>
      </c>
      <c r="H142" s="4" t="str">
        <f t="shared" si="45"/>
        <v>NEDEĽA</v>
      </c>
    </row>
    <row r="143" spans="2:8" ht="16.5" customHeight="1" x14ac:dyDescent="0.3">
      <c r="B143" s="11">
        <f t="array" ref="B143:H143">Dni+1+DATE(Kalendár11Rok,Kalendár11MesiacMožnosť,1)-WEEKDAY(DATE(Kalendár11Rok,Kalendár11MesiacMožnosť,1),MožnosťDňaVTýždni)</f>
        <v>45957</v>
      </c>
      <c r="C143" s="11">
        <v>45958</v>
      </c>
      <c r="D143" s="11">
        <v>45959</v>
      </c>
      <c r="E143" s="11">
        <v>45960</v>
      </c>
      <c r="F143" s="11">
        <v>45961</v>
      </c>
      <c r="G143" s="11">
        <v>45962</v>
      </c>
      <c r="H143" s="12">
        <v>45963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Dni+8+DATE(Kalendár11Rok,Kalendár11MesiacMožnosť,1)-WEEKDAY(DATE(Kalendár11Rok,Kalendár11MesiacMožnosť,1),MožnosťDňaVTýždni)</f>
        <v>45964</v>
      </c>
      <c r="C145" s="11">
        <v>45965</v>
      </c>
      <c r="D145" s="11">
        <v>45966</v>
      </c>
      <c r="E145" s="11">
        <v>45967</v>
      </c>
      <c r="F145" s="11">
        <v>45968</v>
      </c>
      <c r="G145" s="11">
        <v>45969</v>
      </c>
      <c r="H145" s="12">
        <v>45970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ref="B147:H147">Dni+15+DATE(Kalendár11Rok,Kalendár11MesiacMožnosť,1)-WEEKDAY(DATE(Kalendár11Rok,Kalendár11MesiacMožnosť,1),MožnosťDňaVTýždni)</f>
        <v>45971</v>
      </c>
      <c r="C147" s="11">
        <v>45972</v>
      </c>
      <c r="D147" s="11">
        <v>45973</v>
      </c>
      <c r="E147" s="11">
        <v>45974</v>
      </c>
      <c r="F147" s="11">
        <v>45975</v>
      </c>
      <c r="G147" s="11">
        <v>45976</v>
      </c>
      <c r="H147" s="12">
        <v>45977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Dni+22+DATE(Kalendár11Rok,Kalendár11MesiacMožnosť,1)-WEEKDAY(DATE(Kalendár11Rok,Kalendár11MesiacMožnosť,1),MožnosťDňaVTýždni)</f>
        <v>45978</v>
      </c>
      <c r="C149" s="11">
        <v>45979</v>
      </c>
      <c r="D149" s="11">
        <v>45980</v>
      </c>
      <c r="E149" s="11">
        <v>45981</v>
      </c>
      <c r="F149" s="11">
        <v>45982</v>
      </c>
      <c r="G149" s="11">
        <v>45983</v>
      </c>
      <c r="H149" s="12">
        <v>45984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Dni+29+DATE(Kalendár11Rok,Kalendár11MesiacMožnosť,1)-WEEKDAY(DATE(Kalendár11Rok,Kalendár11MesiacMožnosť,1),MožnosťDňaVTýždni)</f>
        <v>45985</v>
      </c>
      <c r="C151" s="11">
        <v>45986</v>
      </c>
      <c r="D151" s="11">
        <v>45987</v>
      </c>
      <c r="E151" s="11">
        <v>45988</v>
      </c>
      <c r="F151" s="11">
        <v>45989</v>
      </c>
      <c r="G151" s="11">
        <v>45990</v>
      </c>
      <c r="H151" s="12">
        <v>45991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ref="B153:C153">Dni+36+DATE(Kalendár11Rok,Kalendár11MesiacMožnosť,1)-WEEKDAY(DATE(Kalendár11Rok,Kalendár11MesiacMožnosť,1),MožnosťDňaVTýždni)</f>
        <v>45992</v>
      </c>
      <c r="C153" s="11">
        <v>45993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3"/>
      <c r="E154" s="13"/>
      <c r="F154" s="13"/>
      <c r="G154" s="13"/>
      <c r="H154" s="13"/>
    </row>
    <row r="155" spans="2:8" ht="54" customHeight="1" x14ac:dyDescent="0.7">
      <c r="B155" s="1">
        <f>YEAR(DATE(Kalendár11Rok,Kalendár11MesiacMožnosť+1,1))</f>
        <v>2025</v>
      </c>
      <c r="C155" s="16" t="str">
        <f>TEXT(DATE(Kalendár11Rok,Kalendár11MesiacMožnosť+1,1),"mmmm")</f>
        <v>december</v>
      </c>
      <c r="D155" s="16"/>
      <c r="E155" s="16"/>
      <c r="F155" s="6"/>
      <c r="G155" s="6"/>
      <c r="H155" s="2"/>
    </row>
    <row r="156" spans="2:8" ht="14.25" customHeight="1" x14ac:dyDescent="0.3">
      <c r="B156" s="4" t="str">
        <f>UPPER(TEXT(B157,"dddd"))</f>
        <v>PONDELOK</v>
      </c>
      <c r="C156" s="5" t="str">
        <f t="shared" ref="C156:H156" si="46">UPPER(TEXT(C157,"dddd"))</f>
        <v>UTOROK</v>
      </c>
      <c r="D156" s="4" t="str">
        <f t="shared" si="46"/>
        <v>STREDA</v>
      </c>
      <c r="E156" s="5" t="str">
        <f t="shared" si="46"/>
        <v>ŠTVRTOK</v>
      </c>
      <c r="F156" s="4" t="str">
        <f t="shared" si="46"/>
        <v>PIATOK</v>
      </c>
      <c r="G156" s="5" t="str">
        <f t="shared" si="46"/>
        <v>SOBOTA</v>
      </c>
      <c r="H156" s="4" t="str">
        <f t="shared" si="46"/>
        <v>NEDEĽA</v>
      </c>
    </row>
    <row r="157" spans="2:8" ht="16.5" customHeight="1" x14ac:dyDescent="0.3">
      <c r="B157" s="11">
        <f t="array" ref="B157:H157">Dni+1+DATE(Kalendár12Rok,Kalendár12MesiacMožnosť,1)-WEEKDAY(DATE(Kalendár12Rok,Kalendár12MesiacMožnosť,1),MožnosťDňaVTýždni)</f>
        <v>45992</v>
      </c>
      <c r="C157" s="11">
        <v>45993</v>
      </c>
      <c r="D157" s="11">
        <v>45994</v>
      </c>
      <c r="E157" s="11">
        <v>45995</v>
      </c>
      <c r="F157" s="11">
        <v>45996</v>
      </c>
      <c r="G157" s="11">
        <v>45997</v>
      </c>
      <c r="H157" s="12">
        <v>45998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Dni+8+DATE(Kalendár12Rok,Kalendár12MesiacMožnosť,1)-WEEKDAY(DATE(Kalendár12Rok,Kalendár12MesiacMožnosť,1),MožnosťDňaVTýždni)</f>
        <v>45999</v>
      </c>
      <c r="C159" s="11">
        <v>46000</v>
      </c>
      <c r="D159" s="11">
        <v>46001</v>
      </c>
      <c r="E159" s="11">
        <v>46002</v>
      </c>
      <c r="F159" s="11">
        <v>46003</v>
      </c>
      <c r="G159" s="11">
        <v>46004</v>
      </c>
      <c r="H159" s="12">
        <v>46005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Dni+15+DATE(Kalendár12Rok,Kalendár12MesiacMožnosť,1)-WEEKDAY(DATE(Kalendár12Rok,Kalendár12MesiacMožnosť,1),MožnosťDňaVTýždni)</f>
        <v>46006</v>
      </c>
      <c r="C161" s="11">
        <v>46007</v>
      </c>
      <c r="D161" s="11">
        <v>46008</v>
      </c>
      <c r="E161" s="11">
        <v>46009</v>
      </c>
      <c r="F161" s="11">
        <v>46010</v>
      </c>
      <c r="G161" s="11">
        <v>46011</v>
      </c>
      <c r="H161" s="12">
        <v>46012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Dni+22+DATE(Kalendár12Rok,Kalendár12MesiacMožnosť,1)-WEEKDAY(DATE(Kalendár12Rok,Kalendár12MesiacMožnosť,1),MožnosťDňaVTýždni)</f>
        <v>46013</v>
      </c>
      <c r="C163" s="11">
        <v>46014</v>
      </c>
      <c r="D163" s="11">
        <v>46015</v>
      </c>
      <c r="E163" s="11">
        <v>46016</v>
      </c>
      <c r="F163" s="11">
        <v>46017</v>
      </c>
      <c r="G163" s="11">
        <v>46018</v>
      </c>
      <c r="H163" s="12">
        <v>46019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Dni+29+DATE(Kalendár12Rok,Kalendár12MesiacMožnosť,1)-WEEKDAY(DATE(Kalendár12Rok,Kalendár12MesiacMožnosť,1),MožnosťDňaVTýždni)</f>
        <v>46020</v>
      </c>
      <c r="C165" s="11">
        <v>46021</v>
      </c>
      <c r="D165" s="11">
        <v>46022</v>
      </c>
      <c r="E165" s="11">
        <v>46023</v>
      </c>
      <c r="F165" s="11">
        <v>46024</v>
      </c>
      <c r="G165" s="11">
        <v>46025</v>
      </c>
      <c r="H165" s="12">
        <v>46026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Dni+36+DATE(Kalendár12Rok,Kalendár12MesiacMožnosť,1)-WEEKDAY(DATE(Kalendár12Rok,Kalendár12MesiacMožnosť,1),MožnosťDňaVTýždni)</f>
        <v>46027</v>
      </c>
      <c r="C167" s="11">
        <v>46028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3"/>
      <c r="E168" s="13"/>
      <c r="F168" s="13"/>
      <c r="G168" s="13"/>
      <c r="H168" s="13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11" priority="38">
      <formula>MONTH(B3)&lt;&gt;Kalendár1MesiacMožnosť</formula>
    </cfRule>
  </conditionalFormatting>
  <conditionalFormatting sqref="B17:H17 B19:H19 B21:H21 B23:H23 B25:H25 B27:C27">
    <cfRule type="expression" dxfId="10" priority="27">
      <formula>MONTH(B17)&lt;&gt;Kalendár2MesiacMožnosť</formula>
    </cfRule>
  </conditionalFormatting>
  <conditionalFormatting sqref="B31:H31 B33:H33 B35:H35 B37:H37 B39:H39 B41:C41">
    <cfRule type="expression" dxfId="9" priority="25">
      <formula>MONTH(B31)&lt;&gt;Kalendár3MesiacMožnosť</formula>
    </cfRule>
  </conditionalFormatting>
  <conditionalFormatting sqref="B45:H45 B47:H47 B49:H49 B51:H51 B53:H53 B55:C55">
    <cfRule type="expression" dxfId="8" priority="23">
      <formula>MONTH(B45)&lt;&gt;Kalendár4MesiacMožnosť</formula>
    </cfRule>
  </conditionalFormatting>
  <conditionalFormatting sqref="B59:H59 B61:H61 B63:H63 B65:H65 B67:H67 B69:C69">
    <cfRule type="expression" dxfId="7" priority="21">
      <formula>MONTH(B59)&lt;&gt;Kalendár5MesiacMožnosť</formula>
    </cfRule>
  </conditionalFormatting>
  <conditionalFormatting sqref="B73:H73 B75:H75 B77:H77 B79:H79 B81:H81 B83:C83">
    <cfRule type="expression" dxfId="6" priority="19">
      <formula>MONTH(B73)&lt;&gt;Kalendár6MesiacMožnosť</formula>
    </cfRule>
  </conditionalFormatting>
  <conditionalFormatting sqref="B87:H87 B89:H89 B91:H91 B93:H93 B95:H95 B97:C97">
    <cfRule type="expression" dxfId="5" priority="17">
      <formula>MONTH(B87)&lt;&gt;Kalendár7MesiacMožnosť</formula>
    </cfRule>
  </conditionalFormatting>
  <conditionalFormatting sqref="B101:H101 B103:H103 B105:H105 B107:H107 B109:H109 B111:C111">
    <cfRule type="expression" dxfId="4" priority="15">
      <formula>MONTH(B101)&lt;&gt;Kalendár8MesiacMožnosť</formula>
    </cfRule>
  </conditionalFormatting>
  <conditionalFormatting sqref="B115:H115 B117:H117 B119:H119 B121:H121 B123:H123 B125:C125">
    <cfRule type="expression" dxfId="3" priority="13">
      <formula>MONTH(B115)&lt;&gt;Kalendár9MesiacMožnosť</formula>
    </cfRule>
  </conditionalFormatting>
  <conditionalFormatting sqref="B129:H129 B131:H131 B133:H133 B135:H135 B137:H137 B139:C139">
    <cfRule type="expression" dxfId="2" priority="3">
      <formula>MONTH(B129)&lt;&gt;Kalendár10MesiacMožnosť</formula>
    </cfRule>
  </conditionalFormatting>
  <conditionalFormatting sqref="B143:H143 B145:H145 B147:H147 B149:H149 B151:H151 B153:C153">
    <cfRule type="expression" dxfId="1" priority="2">
      <formula>MONTH(B143)&lt;&gt;Kalendár11MesiacMožnosť</formula>
    </cfRule>
  </conditionalFormatting>
  <conditionalFormatting sqref="B157:H157 B159:H159 B161:H161 B163:H163 B165:H165 B167:C167">
    <cfRule type="expression" dxfId="0" priority="1">
      <formula>MONTH(B157)&lt;&gt;Kalendár12MesiacMožnosť</formula>
    </cfRule>
  </conditionalFormatting>
  <dataValidations xWindow="261" yWindow="449" count="14">
    <dataValidation type="list" errorStyle="warning" allowBlank="1" showInputMessage="1" showErrorMessage="1" error="Zo zoznamu vyberte začiatočný deň týždňa. Vyberte možnosť ZRUŠIŤ a stlačením kombinácie klávesov ALT + ŠÍPKA NADOL si zobrazte možnosti. Potom pomocou klávesov ŠÍPKA NADOL a ENTER vyberte možnosť." prompt="V tejto bunke vyberte začiatočný deň týždňa. Stlačením kombinácie klávesov ALT + ŠÍPKA NADOL otvorte rozbaľovací zoznam a potom stlačením klávesu ENTER uskutočnite výber. Kalendár sa aktualizuje automaticky." sqref="B2" xr:uid="{00000000-0002-0000-0000-000000000000}">
      <formula1>"NEDEĽA,PONDELOK,UTOROK,STREDA,ŠTVRTOK,PIATOK,SOBOTA"</formula1>
    </dataValidation>
    <dataValidation type="list" errorStyle="warning" allowBlank="1" showInputMessage="1" showErrorMessage="1" error="Zo zoznamu vyberte začiatočný mesiac kalendára. Vyberte možnosť ZRUŠIŤ a stlačením kombinácie klávesov ALT + ŠÍPKA NADOL si zobrazte možnosti. Potom pomocou klávesov ŠÍPKA NADOL a ENTER vyberte možnosť." prompt="V tejto bunke vyberte začiatočný mesiac kalendára. Stlačením kombinácie klávesov ALT + ŠÍPKA NADOL otvorte rozbaľovací zoznam a potom stlačením klávesu ENTER uskutočnite výber." sqref="C1:E1" xr:uid="{00000000-0002-0000-0000-000001000000}">
      <formula1>"január,február,marec,apríl,máj,jún,júl,august,september,október,november,december"</formula1>
    </dataValidation>
    <dataValidation allowBlank="1" showInputMessage="1" prompt="Tento zošit je 12-mesačným kalendárom. Do bunky B1 zadajte počiatočný rok a potom v bunke C1 vyberte počiatočný mesiac. Kalendár sa automaticky aktualizuje na nasledujúce mesiace." sqref="A1" xr:uid="{00000000-0002-0000-0000-000002000000}"/>
    <dataValidation allowBlank="1" showInputMessage="1" showErrorMessage="1" prompt="Do tejto bunky zadajte rok." sqref="B1" xr:uid="{00000000-0002-0000-0000-000003000000}"/>
    <dataValidation allowBlank="1" showInputMessage="1" prompt="Deň v týždni je určený automaticky. Ak chcete zmeniť deň v týždni, v bunke B2 vyberte nový začiatočný deň týždňa." sqref="C2:H2 B16" xr:uid="{00000000-0002-0000-0000-000004000000}"/>
    <dataValidation allowBlank="1" showInputMessage="1" prompt="Dátum" sqref="B3" xr:uid="{00000000-0002-0000-0000-000005000000}"/>
    <dataValidation allowBlank="1" showInputMessage="1" prompt="Zadajte sem denné poznámky" sqref="B4" xr:uid="{00000000-0002-0000-0000-000006000000}"/>
    <dataValidation allowBlank="1" showInputMessage="1" prompt="Kalendárny rok sa automaticky aktualizuje na základe roka vybraného v bunke B1." sqref="B15" xr:uid="{00000000-0002-0000-0000-000007000000}"/>
    <dataValidation allowBlank="1" showInputMessage="1" prompt="Kalendárny mesiac sa automaticky aktualizuje na základe mesiaca vybraného v bunke C1." sqref="C15:E15" xr:uid="{00000000-0002-0000-0000-000008000000}"/>
    <dataValidation allowBlank="1" showInputMessage="1" prompt="Do bunky nižšie zadajte mesačné poznámky." sqref="D13:H13" xr:uid="{00000000-0002-0000-0000-00000C000000}"/>
    <dataValidation allowBlank="1" showInputMessage="1" prompt="Do tejto bunky zadajte mesačné poznámky." sqref="D14:H14" xr:uid="{00000000-0002-0000-0000-00000D000000}"/>
    <dataValidation allowBlank="1" showInputMessage="1" showErrorMessage="1" prompt="Kalendárny rok sa automaticky aktualizuje na základe roka vybraného v bunke B1." sqref="B29 B43 B57 B71 B85 B99 B113 B127 B141 B155" xr:uid="{00000000-0002-0000-0000-00000E000000}"/>
    <dataValidation allowBlank="1" showInputMessage="1" showErrorMessage="1" prompt="Kalendárny mesiac sa automaticky aktualizuje na základe mesiaca vybraného v bunke C1." sqref="C141:E141 C29:E29 C43:E43 C57:E57 C71:E71 C85:E85 C99:E99 C113:E113 C127:E127 C155:E155" xr:uid="{00000000-0002-0000-0000-00000F000000}"/>
    <dataValidation allowBlank="1" showInputMessage="1" showErrorMessage="1" prompt="Deň v týždni je určený automaticky. Ak chcete zmeniť deň v týždni, v bunke B2 vyberte nový začiatočný deň týždňa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62</vt:i4>
      </vt:variant>
    </vt:vector>
  </HeadingPairs>
  <TitlesOfParts>
    <vt:vector size="63" baseType="lpstr">
      <vt:lpstr>Kalendár</vt:lpstr>
      <vt:lpstr>Kalendár10Mesiac</vt:lpstr>
      <vt:lpstr>Kalendár10Rok</vt:lpstr>
      <vt:lpstr>Kalendár11Mesiac</vt:lpstr>
      <vt:lpstr>Kalendár11Rok</vt:lpstr>
      <vt:lpstr>Kalendár12Mesiac</vt:lpstr>
      <vt:lpstr>Kalendár12Rok</vt:lpstr>
      <vt:lpstr>Kalendár1Mesiac</vt:lpstr>
      <vt:lpstr>Kalendár1Rok</vt:lpstr>
      <vt:lpstr>Kalendár2Mesiac</vt:lpstr>
      <vt:lpstr>Kalendár2Rok</vt:lpstr>
      <vt:lpstr>Kalendár3Mesiac</vt:lpstr>
      <vt:lpstr>Kalendár3Rok</vt:lpstr>
      <vt:lpstr>Kalendár4Mesiac</vt:lpstr>
      <vt:lpstr>Kalendár4Rok</vt:lpstr>
      <vt:lpstr>Kalendár5Mesiac</vt:lpstr>
      <vt:lpstr>Kalendár5Rok</vt:lpstr>
      <vt:lpstr>Kalendár6Mesiac</vt:lpstr>
      <vt:lpstr>Kalendár6Rok</vt:lpstr>
      <vt:lpstr>Kalendár7Mesiac</vt:lpstr>
      <vt:lpstr>Kalendár7Rok</vt:lpstr>
      <vt:lpstr>Kalendár8Mesiac</vt:lpstr>
      <vt:lpstr>Kalendár8Rok</vt:lpstr>
      <vt:lpstr>Kalendár9Mesiac</vt:lpstr>
      <vt:lpstr>Kalendár9Rok</vt:lpstr>
      <vt:lpstr>Kalendár!Oblasť_tlače</vt:lpstr>
      <vt:lpstr>OblasťNadpisuStĺpca1..H12.1</vt:lpstr>
      <vt:lpstr>OblasťNadpisuStĺpca10..H54.1</vt:lpstr>
      <vt:lpstr>OblasťNadpisuStĺpca11..C56.1</vt:lpstr>
      <vt:lpstr>OblasťNadpisuStĺpca12..D56.1</vt:lpstr>
      <vt:lpstr>OblasťNadpisuStĺpca13..H68.1</vt:lpstr>
      <vt:lpstr>OblasťNadpisuStĺpca14..C70.1</vt:lpstr>
      <vt:lpstr>OblasťNadpisuStĺpca15..D70.1</vt:lpstr>
      <vt:lpstr>OblasťNadpisuStĺpca16..H82.1</vt:lpstr>
      <vt:lpstr>OblasťNadpisuStĺpca17..C84.1</vt:lpstr>
      <vt:lpstr>OblasťNadpisuStĺpca18..D84.1</vt:lpstr>
      <vt:lpstr>OblasťNadpisuStĺpca19..H96.1</vt:lpstr>
      <vt:lpstr>OblasťNadpisuStĺpca2..C14.1</vt:lpstr>
      <vt:lpstr>OblasťNadpisuStĺpca20..C98.1</vt:lpstr>
      <vt:lpstr>OblasťNadpisuStĺpca21..D98.1</vt:lpstr>
      <vt:lpstr>OblasťNadpisuStĺpca22..H110.1</vt:lpstr>
      <vt:lpstr>OblasťNadpisuStĺpca23..C112.1</vt:lpstr>
      <vt:lpstr>OblasťNadpisuStĺpca24..D112.1</vt:lpstr>
      <vt:lpstr>OblasťNadpisuStĺpca25..H124.1</vt:lpstr>
      <vt:lpstr>OblasťNadpisuStĺpca26..C126.1</vt:lpstr>
      <vt:lpstr>OblasťNadpisuStĺpca27..D126.1</vt:lpstr>
      <vt:lpstr>OblasťNadpisuStĺpca28..H138.1</vt:lpstr>
      <vt:lpstr>OblasťNadpisuStĺpca29..C140.1</vt:lpstr>
      <vt:lpstr>OblasťNadpisuStĺpca3..D14.1</vt:lpstr>
      <vt:lpstr>OblasťNadpisuStĺpca30..D140.1</vt:lpstr>
      <vt:lpstr>OblasťNadpisuStĺpca31..H152.1</vt:lpstr>
      <vt:lpstr>OblasťNadpisuStĺpca32..C154.1</vt:lpstr>
      <vt:lpstr>OblasťNadpisuStĺpca33..D154.1</vt:lpstr>
      <vt:lpstr>OblasťNadpisuStĺpca34..H166.1</vt:lpstr>
      <vt:lpstr>OblasťNadpisuStĺpca35..C168.1</vt:lpstr>
      <vt:lpstr>OblasťNadpisuStĺpca36..D168.1</vt:lpstr>
      <vt:lpstr>OblasťNadpisuStĺpca4..H26.1</vt:lpstr>
      <vt:lpstr>OblasťNadpisuStĺpca5..C28.1</vt:lpstr>
      <vt:lpstr>OblasťNadpisuStĺpca6..D28.1</vt:lpstr>
      <vt:lpstr>OblasťNadpisuStĺpca7..H40.1</vt:lpstr>
      <vt:lpstr>OblasťNadpisuStĺpca8..C42.1</vt:lpstr>
      <vt:lpstr>OblasťNadpisuStĺpca9..D42.1</vt:lpstr>
      <vt:lpstr>ZačiatokTýždňa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2025-04-01T16:41:32Z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